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бщий зачет" sheetId="1" r:id="rId1"/>
    <sheet name="группа 3 кл" sheetId="2" r:id="rId2"/>
    <sheet name="св 3 кл ком" sheetId="3" r:id="rId3"/>
    <sheet name="св 3 кл см" sheetId="4" r:id="rId4"/>
    <sheet name="св 3 кл м" sheetId="5" r:id="rId5"/>
  </sheets>
  <definedNames>
    <definedName name="_xlnm.Print_Area" localSheetId="2">'св 3 кл ком'!$A$1:$S$32</definedName>
  </definedNames>
  <calcPr fullCalcOnLoad="1"/>
</workbook>
</file>

<file path=xl/sharedStrings.xml><?xml version="1.0" encoding="utf-8"?>
<sst xmlns="http://schemas.openxmlformats.org/spreadsheetml/2006/main" count="360" uniqueCount="134">
  <si>
    <t>Министерство по физической культуре, спорту и туризму Челябинской области</t>
  </si>
  <si>
    <t>РФСОО "Федерация спортивного туризма Челябинской области"</t>
  </si>
  <si>
    <t>Протокол результатов в общем зачете</t>
  </si>
  <si>
    <t xml:space="preserve">г. Миасс, п. Строителей                                                                                </t>
  </si>
  <si>
    <t>10 - 12 февраля 2012 г.</t>
  </si>
  <si>
    <t>№ п/п</t>
  </si>
  <si>
    <t>Команда</t>
  </si>
  <si>
    <t>Состав команды</t>
  </si>
  <si>
    <t>Место</t>
  </si>
  <si>
    <t>Сумма мест</t>
  </si>
  <si>
    <t>Дистанция-лыжная-группа (длинная)</t>
  </si>
  <si>
    <t>Дистанция-лыжная-связка</t>
  </si>
  <si>
    <t>ЦДЮТиЭ "Космос-1"      г. Челябинск</t>
  </si>
  <si>
    <t xml:space="preserve"> "Экипаж"г. Карабаш</t>
  </si>
  <si>
    <t>А2 г.Челябинск</t>
  </si>
  <si>
    <t>Ярчевский Евгений, Некрасова Ольга, Орган Павел, Фефелова Ксения</t>
  </si>
  <si>
    <t>ЦДЮТиЭ "Космос-3"             г. Челябинск</t>
  </si>
  <si>
    <t>Минин Александр, Андриевских Егор, Липустин Алексей, Краева Дарья</t>
  </si>
  <si>
    <t>ЦДЮТиЭ "Космос-2"      г. Челябинск</t>
  </si>
  <si>
    <t>Сандыбаев Жанат, Власов Дмитрий, Токарев Сергей, Печенкина Ирина</t>
  </si>
  <si>
    <t>ЦДЮТиЭ "Космос-5"          г. Челябинск</t>
  </si>
  <si>
    <t>"Стихия"                                       г. Магнитогорск</t>
  </si>
  <si>
    <t>"Вираж - 1" ЦДЮТиЭ         г. Миасс</t>
  </si>
  <si>
    <t>"Детский экологический центр" г. Копейск - 1</t>
  </si>
  <si>
    <t>Туристский клуб ЮУрГУ   г. Челябинск</t>
  </si>
  <si>
    <t>Маханов Денис, Стерхов Кирилл, Беляков Роман, Солпанова Маргарита</t>
  </si>
  <si>
    <t>Главный секретарь:</t>
  </si>
  <si>
    <t>Цепкова Н.А. (СС1К, г. Миасс)</t>
  </si>
  <si>
    <t>Ранг участников</t>
  </si>
  <si>
    <t>Время старта</t>
  </si>
  <si>
    <t>Время финиша</t>
  </si>
  <si>
    <t>Беговое время</t>
  </si>
  <si>
    <t>Штрафы на этапах</t>
  </si>
  <si>
    <t>Сумма штрафов</t>
  </si>
  <si>
    <t>Сумма штрафного времени</t>
  </si>
  <si>
    <t>Отсечка</t>
  </si>
  <si>
    <t>Результат</t>
  </si>
  <si>
    <t>Подъем в 2 участка</t>
  </si>
  <si>
    <t>Тропление лыжни</t>
  </si>
  <si>
    <t>Навесная переправа</t>
  </si>
  <si>
    <t>Переправа по тонкому льду</t>
  </si>
  <si>
    <t>Фаезов Расуль, Благодир Антон, Набиева Яна, Гущина Татьяна</t>
  </si>
  <si>
    <t>I</t>
  </si>
  <si>
    <t>II</t>
  </si>
  <si>
    <t>III</t>
  </si>
  <si>
    <t xml:space="preserve">Неретин Вадим, Подпольнова Ирина, Нурмеев Тимур, Шаган Вера </t>
  </si>
  <si>
    <t>Тагиров Марат, Кудренко Кирилл, Абрамв Дмитрий, Белякова Марина</t>
  </si>
  <si>
    <t>снятие</t>
  </si>
  <si>
    <t>100-114% - I;  115-132% - II; 133-168 - III</t>
  </si>
  <si>
    <t>Главный секретарь</t>
  </si>
  <si>
    <t>Состав связки</t>
  </si>
  <si>
    <t>Тип связки</t>
  </si>
  <si>
    <t>Номер</t>
  </si>
  <si>
    <t>Блок этапов №1 (этап 1 и 2)</t>
  </si>
  <si>
    <t>Переправа по параллельным перилам</t>
  </si>
  <si>
    <t xml:space="preserve">подъем по мклону с самостраховкой </t>
  </si>
  <si>
    <t>Благодир Антон                    Казаков Артем</t>
  </si>
  <si>
    <t>м</t>
  </si>
  <si>
    <t>42         44</t>
  </si>
  <si>
    <t>Сандыбаев Жанат             Власов Дмитрий</t>
  </si>
  <si>
    <t>31           33</t>
  </si>
  <si>
    <t xml:space="preserve">Липустин Алексей        Андриевских Егор  </t>
  </si>
  <si>
    <t>22           23</t>
  </si>
  <si>
    <t xml:space="preserve">Батырев Денис             Еловсков Дмитрий   </t>
  </si>
  <si>
    <t>11         13</t>
  </si>
  <si>
    <t>Маханов Денис                  Стерхов Кирилл</t>
  </si>
  <si>
    <t>51          52</t>
  </si>
  <si>
    <t>Юровских Сергей            Нурмеев Тимур</t>
  </si>
  <si>
    <t>65         61</t>
  </si>
  <si>
    <t>Хайруллин Вячеслав     Виноградов Константин</t>
  </si>
  <si>
    <t>73          71</t>
  </si>
  <si>
    <t>Ровейн Артем            Ибрагимов Амаль</t>
  </si>
  <si>
    <t>91             93</t>
  </si>
  <si>
    <t>Тагиров Марат                       Кудренко Кирилл</t>
  </si>
  <si>
    <t>81          84</t>
  </si>
  <si>
    <t xml:space="preserve">Нурисламова Екатерина       Соронин Александр </t>
  </si>
  <si>
    <t xml:space="preserve">114      113     </t>
  </si>
  <si>
    <t>Результат связки</t>
  </si>
  <si>
    <t>Результат команды</t>
  </si>
  <si>
    <t>Кривощеков Алексей         Лаврентьева Анастасия</t>
  </si>
  <si>
    <t>см</t>
  </si>
  <si>
    <t>12         14</t>
  </si>
  <si>
    <t>Шульгина Евгения        Давыдов Владимир</t>
  </si>
  <si>
    <t>15         16</t>
  </si>
  <si>
    <t>Абрамов Дмитрий      Белякова Марина</t>
  </si>
  <si>
    <t>83         82</t>
  </si>
  <si>
    <t>Габдулмаликова Юлия         Пащнин Валентин</t>
  </si>
  <si>
    <t>112      111</t>
  </si>
  <si>
    <t>Неретин Вадим                         Подпольнова Ирина</t>
  </si>
  <si>
    <t>63           62</t>
  </si>
  <si>
    <t>Глебова Мария                 Климов Михаил</t>
  </si>
  <si>
    <t>72         75</t>
  </si>
  <si>
    <t>Левина Анастасия          Щумаков Михаил</t>
  </si>
  <si>
    <t>76          74</t>
  </si>
  <si>
    <t>Фаезов Расуль                           Гущина Татьяна</t>
  </si>
  <si>
    <t>41          43</t>
  </si>
  <si>
    <t>Токарев Сергей              Печенкина Ирина</t>
  </si>
  <si>
    <t>32          34</t>
  </si>
  <si>
    <t>Минин Александр            Краева Дарья</t>
  </si>
  <si>
    <t>21           24</t>
  </si>
  <si>
    <t xml:space="preserve">Солодухин Андрей        Самситдинова Аделина             </t>
  </si>
  <si>
    <t>92         94</t>
  </si>
  <si>
    <t>Х (икс)</t>
  </si>
  <si>
    <t>Беляков Роман ЮУрГУ  Шаган Вера "Стихия"</t>
  </si>
  <si>
    <t>53         64</t>
  </si>
  <si>
    <t>Ровейн Артем, Солодухин Андрей, Ибрагимов Амаль, Самситдинова Аделина</t>
  </si>
  <si>
    <t xml:space="preserve">Главный судья:                                               </t>
  </si>
  <si>
    <t>Колмакова И.Р. (СС1К, г. Миасс)</t>
  </si>
  <si>
    <t xml:space="preserve"> "Экипаж" г. Карабаш</t>
  </si>
  <si>
    <t>Открытый Чемпионат Челябинской области по спортивному туризму 
на лыжных дистанциях</t>
  </si>
  <si>
    <t>Место 
в общем зачете</t>
  </si>
  <si>
    <t xml:space="preserve">                          Протокол результатов в дисциплине "Дистанция - лыжная - группа" (длинная)               3 класс</t>
  </si>
  <si>
    <t>Открытый Чемпионат Челябинской области по спортивному туризму  на лыжных дистанциях</t>
  </si>
  <si>
    <t>Процент от результата победителя</t>
  </si>
  <si>
    <t>Батырев Денис, Кривощеков Алексей, Еловсков Дмитрий, Лаврентьева Анастасия</t>
  </si>
  <si>
    <t>Хайруллин Вячеслав, Виноградов Константин, Шумаков Михаил, Глебова Мария</t>
  </si>
  <si>
    <t>Пашнин Валентин, Соронин Александр, Габдулмаликова Юля, Нурисламова Екатерина</t>
  </si>
  <si>
    <t>Выполненный норматив</t>
  </si>
  <si>
    <t>Блок 2 "Подъем/Спуск"</t>
  </si>
  <si>
    <t>Сборка волокуш.
Транспорт-ка пострадавшего</t>
  </si>
  <si>
    <t>Переправа по 
тонкому льду</t>
  </si>
  <si>
    <t>ЦДЮТиЭ "Космос-1"      
г. Челябинск</t>
  </si>
  <si>
    <t>ЦДЮТиЭ "Космос-2"      
г. Челябинск</t>
  </si>
  <si>
    <t>МОУ СОШ № 18-ЦДЮТиЭ "Космос"</t>
  </si>
  <si>
    <t>Левина Анастасия          Шумаков Михаил</t>
  </si>
  <si>
    <t>Ранг дистанции: 230</t>
  </si>
  <si>
    <t xml:space="preserve">                          Протокол результатов в дисциплине "Дистанция - лыжная - связка" (мужские)        3 класс</t>
  </si>
  <si>
    <t xml:space="preserve">                          Протокол результатов в дисциплине "Дистанция - лыжная - связка" (командный зачет)           3 класс</t>
  </si>
  <si>
    <t xml:space="preserve">г.Миасс, п.Строителей,  10-12 февраля 2012 г.                                                                              </t>
  </si>
  <si>
    <t xml:space="preserve">                          Протокол результатов в дисциплине "Дистанция - лыжная - связка" (смешанные)        3 класс</t>
  </si>
  <si>
    <t xml:space="preserve">Подъем по склону с самостраховкой </t>
  </si>
  <si>
    <t>"Вираж - 1" ЦДЮТиЭ        
 г. Миасс</t>
  </si>
  <si>
    <t>ЦДЮТиЭ "Космос-5"          
г. Челябинск</t>
  </si>
  <si>
    <t>"Вираж - 1" ЦДЮТиЭ         
г. Миасс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</si>
</sst>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h:mm:ss;@"/>
  </numFmts>
  <fonts count="15">
    <font>
      <sz val="10"/>
      <name val="Arial"/>
      <family val="0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Alignment="1">
      <alignment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9" fontId="0" fillId="0" borderId="0" xfId="0" applyNumberFormat="1" applyFont="1" applyBorder="1" applyAlignment="1">
      <alignment horizontal="center" vertical="center" wrapText="1"/>
    </xf>
    <xf numFmtId="0" fontId="1" fillId="0" borderId="0" xfId="17" applyFont="1" applyFill="1" applyBorder="1" applyAlignment="1">
      <alignment vertical="center" wrapText="1"/>
      <protection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181" fontId="1" fillId="0" borderId="1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9" fontId="1" fillId="0" borderId="1" xfId="18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textRotation="90" wrapText="1"/>
    </xf>
    <xf numFmtId="0" fontId="9" fillId="0" borderId="3" xfId="0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80" fontId="9" fillId="0" borderId="1" xfId="0" applyNumberFormat="1" applyFont="1" applyFill="1" applyBorder="1" applyAlignment="1">
      <alignment horizontal="center" vertical="center" wrapText="1"/>
    </xf>
    <xf numFmtId="181" fontId="9" fillId="0" borderId="1" xfId="0" applyNumberFormat="1" applyFont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180" fontId="9" fillId="0" borderId="4" xfId="0" applyNumberFormat="1" applyFont="1" applyBorder="1" applyAlignment="1">
      <alignment horizontal="center" vertical="center" wrapText="1"/>
    </xf>
    <xf numFmtId="181" fontId="9" fillId="0" borderId="4" xfId="0" applyNumberFormat="1" applyFont="1" applyBorder="1" applyAlignment="1">
      <alignment horizontal="center" vertical="center" wrapText="1"/>
    </xf>
    <xf numFmtId="9" fontId="0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textRotation="90" wrapText="1"/>
    </xf>
    <xf numFmtId="0" fontId="9" fillId="0" borderId="1" xfId="0" applyFont="1" applyBorder="1" applyAlignment="1">
      <alignment horizontal="center" textRotation="90" wrapText="1"/>
    </xf>
    <xf numFmtId="0" fontId="9" fillId="0" borderId="1" xfId="0" applyFont="1" applyFill="1" applyBorder="1" applyAlignment="1">
      <alignment horizontal="center" textRotation="90" wrapText="1"/>
    </xf>
    <xf numFmtId="181" fontId="10" fillId="0" borderId="1" xfId="0" applyNumberFormat="1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80" fontId="9" fillId="0" borderId="6" xfId="0" applyNumberFormat="1" applyFont="1" applyBorder="1" applyAlignment="1">
      <alignment horizontal="center" vertical="center" wrapText="1"/>
    </xf>
    <xf numFmtId="181" fontId="9" fillId="0" borderId="6" xfId="0" applyNumberFormat="1" applyFont="1" applyBorder="1" applyAlignment="1">
      <alignment horizontal="center" vertical="center" wrapText="1"/>
    </xf>
    <xf numFmtId="181" fontId="10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80" fontId="9" fillId="0" borderId="4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180" fontId="9" fillId="0" borderId="7" xfId="0" applyNumberFormat="1" applyFont="1" applyBorder="1" applyAlignment="1">
      <alignment horizontal="center" vertical="center" wrapText="1"/>
    </xf>
    <xf numFmtId="181" fontId="9" fillId="0" borderId="7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80" fontId="9" fillId="0" borderId="3" xfId="0" applyNumberFormat="1" applyFont="1" applyBorder="1" applyAlignment="1">
      <alignment horizontal="center" vertical="center" wrapText="1"/>
    </xf>
    <xf numFmtId="181" fontId="9" fillId="0" borderId="3" xfId="0" applyNumberFormat="1" applyFont="1" applyBorder="1" applyAlignment="1">
      <alignment horizontal="center" vertical="center" wrapText="1"/>
    </xf>
    <xf numFmtId="9" fontId="0" fillId="0" borderId="3" xfId="0" applyNumberFormat="1" applyFont="1" applyBorder="1" applyAlignment="1">
      <alignment horizontal="center" vertical="center" wrapText="1"/>
    </xf>
    <xf numFmtId="181" fontId="9" fillId="0" borderId="1" xfId="0" applyNumberFormat="1" applyFont="1" applyBorder="1" applyAlignment="1">
      <alignment horizontal="center" vertical="center"/>
    </xf>
    <xf numFmtId="180" fontId="12" fillId="0" borderId="1" xfId="0" applyNumberFormat="1" applyFont="1" applyBorder="1" applyAlignment="1">
      <alignment horizontal="center" vertical="center" wrapText="1"/>
    </xf>
    <xf numFmtId="180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1" fontId="5" fillId="0" borderId="1" xfId="0" applyNumberFormat="1" applyFont="1" applyBorder="1" applyAlignment="1">
      <alignment horizontal="center" vertical="center" wrapText="1"/>
    </xf>
    <xf numFmtId="181" fontId="5" fillId="0" borderId="1" xfId="0" applyNumberFormat="1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wrapText="1"/>
    </xf>
    <xf numFmtId="181" fontId="7" fillId="0" borderId="1" xfId="0" applyNumberFormat="1" applyFont="1" applyBorder="1" applyAlignment="1">
      <alignment horizontal="center" vertical="center" textRotation="90" wrapText="1"/>
    </xf>
    <xf numFmtId="0" fontId="10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81" fontId="5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textRotation="90" wrapText="1"/>
    </xf>
    <xf numFmtId="181" fontId="9" fillId="0" borderId="8" xfId="0" applyNumberFormat="1" applyFont="1" applyBorder="1" applyAlignment="1">
      <alignment horizontal="center" vertical="center" textRotation="90" wrapText="1"/>
    </xf>
    <xf numFmtId="181" fontId="9" fillId="0" borderId="9" xfId="0" applyNumberFormat="1" applyFont="1" applyBorder="1" applyAlignment="1">
      <alignment horizontal="center" vertical="center" textRotation="90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wrapText="1"/>
    </xf>
    <xf numFmtId="181" fontId="9" fillId="0" borderId="2" xfId="0" applyNumberFormat="1" applyFont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</cellXfs>
  <cellStyles count="7">
    <cellStyle name="Normal" xfId="0"/>
    <cellStyle name="Currency" xfId="15"/>
    <cellStyle name="Currency [0]" xfId="16"/>
    <cellStyle name="Обычный_Протокол мандатк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4">
      <selection activeCell="B15" sqref="B15"/>
    </sheetView>
  </sheetViews>
  <sheetFormatPr defaultColWidth="9.140625" defaultRowHeight="12.75"/>
  <cols>
    <col min="1" max="1" width="4.140625" style="1" customWidth="1"/>
    <col min="2" max="2" width="24.7109375" style="1" customWidth="1"/>
    <col min="3" max="3" width="17.57421875" style="1" customWidth="1"/>
    <col min="4" max="4" width="17.28125" style="1" customWidth="1"/>
    <col min="5" max="5" width="15.7109375" style="1" customWidth="1"/>
    <col min="6" max="6" width="17.140625" style="1" customWidth="1"/>
    <col min="7" max="7" width="5.8515625" style="1" customWidth="1"/>
    <col min="8" max="16384" width="9.140625" style="1" customWidth="1"/>
  </cols>
  <sheetData>
    <row r="1" spans="1:6" s="3" customFormat="1" ht="15.75">
      <c r="A1" s="86" t="s">
        <v>0</v>
      </c>
      <c r="B1" s="86"/>
      <c r="C1" s="86"/>
      <c r="D1" s="86"/>
      <c r="E1" s="86"/>
      <c r="F1" s="86"/>
    </row>
    <row r="2" spans="1:6" s="3" customFormat="1" ht="14.25" customHeight="1">
      <c r="A2" s="86" t="s">
        <v>1</v>
      </c>
      <c r="B2" s="86"/>
      <c r="C2" s="86"/>
      <c r="D2" s="86"/>
      <c r="E2" s="86"/>
      <c r="F2" s="86"/>
    </row>
    <row r="3" spans="1:8" s="3" customFormat="1" ht="32.25" customHeight="1">
      <c r="A3" s="87" t="s">
        <v>109</v>
      </c>
      <c r="B3" s="87"/>
      <c r="C3" s="87"/>
      <c r="D3" s="87"/>
      <c r="E3" s="87"/>
      <c r="F3" s="87"/>
      <c r="G3" s="4"/>
      <c r="H3" s="4"/>
    </row>
    <row r="4" spans="1:6" s="3" customFormat="1" ht="13.5" customHeight="1">
      <c r="A4" s="88" t="s">
        <v>2</v>
      </c>
      <c r="B4" s="88"/>
      <c r="C4" s="88"/>
      <c r="D4" s="88"/>
      <c r="E4" s="88"/>
      <c r="F4" s="88"/>
    </row>
    <row r="5" spans="1:6" s="7" customFormat="1" ht="15.75">
      <c r="A5" s="5" t="s">
        <v>3</v>
      </c>
      <c r="B5" s="5"/>
      <c r="C5" s="5"/>
      <c r="D5" s="5"/>
      <c r="E5" s="5"/>
      <c r="F5" s="6" t="s">
        <v>4</v>
      </c>
    </row>
    <row r="6" spans="1:8" ht="15.75" customHeight="1">
      <c r="A6" s="103" t="s">
        <v>5</v>
      </c>
      <c r="B6" s="103" t="s">
        <v>6</v>
      </c>
      <c r="C6" s="103" t="s">
        <v>8</v>
      </c>
      <c r="D6" s="103"/>
      <c r="E6" s="103" t="s">
        <v>9</v>
      </c>
      <c r="F6" s="103" t="s">
        <v>110</v>
      </c>
      <c r="G6" s="89"/>
      <c r="H6" s="89"/>
    </row>
    <row r="7" spans="1:9" ht="46.5" customHeight="1">
      <c r="A7" s="103"/>
      <c r="B7" s="103"/>
      <c r="C7" s="8" t="s">
        <v>10</v>
      </c>
      <c r="D7" s="8" t="s">
        <v>11</v>
      </c>
      <c r="E7" s="103"/>
      <c r="F7" s="103"/>
      <c r="G7" s="89"/>
      <c r="H7" s="89"/>
      <c r="I7" s="10"/>
    </row>
    <row r="8" spans="1:9" ht="32.25" customHeight="1">
      <c r="A8" s="8">
        <v>1</v>
      </c>
      <c r="B8" s="17" t="s">
        <v>12</v>
      </c>
      <c r="C8" s="11">
        <v>1</v>
      </c>
      <c r="D8" s="12">
        <v>1</v>
      </c>
      <c r="E8" s="12">
        <f aca="true" t="shared" si="0" ref="E8:E18">C8+D8</f>
        <v>2</v>
      </c>
      <c r="F8" s="8">
        <v>1</v>
      </c>
      <c r="G8" s="9"/>
      <c r="H8" s="9"/>
      <c r="I8" s="10"/>
    </row>
    <row r="9" spans="1:9" ht="27" customHeight="1">
      <c r="A9" s="8">
        <v>2</v>
      </c>
      <c r="B9" s="17" t="s">
        <v>108</v>
      </c>
      <c r="C9" s="11">
        <v>2</v>
      </c>
      <c r="D9" s="12">
        <v>4</v>
      </c>
      <c r="E9" s="12">
        <f t="shared" si="0"/>
        <v>6</v>
      </c>
      <c r="F9" s="8">
        <v>2</v>
      </c>
      <c r="G9" s="9"/>
      <c r="H9" s="9"/>
      <c r="I9" s="10"/>
    </row>
    <row r="10" spans="1:9" ht="33" customHeight="1">
      <c r="A10" s="8">
        <v>3</v>
      </c>
      <c r="B10" s="17" t="s">
        <v>16</v>
      </c>
      <c r="C10" s="11">
        <v>4</v>
      </c>
      <c r="D10" s="12">
        <v>2</v>
      </c>
      <c r="E10" s="12">
        <f t="shared" si="0"/>
        <v>6</v>
      </c>
      <c r="F10" s="8">
        <v>3</v>
      </c>
      <c r="G10" s="9"/>
      <c r="H10" s="9"/>
      <c r="I10" s="10"/>
    </row>
    <row r="11" spans="1:9" ht="33" customHeight="1">
      <c r="A11" s="8">
        <v>4</v>
      </c>
      <c r="B11" s="17" t="s">
        <v>18</v>
      </c>
      <c r="C11" s="11">
        <v>5</v>
      </c>
      <c r="D11" s="12">
        <v>3</v>
      </c>
      <c r="E11" s="12">
        <f t="shared" si="0"/>
        <v>8</v>
      </c>
      <c r="F11" s="8">
        <v>4</v>
      </c>
      <c r="G11" s="9"/>
      <c r="H11" s="9"/>
      <c r="I11" s="10"/>
    </row>
    <row r="12" spans="1:9" ht="31.5" customHeight="1">
      <c r="A12" s="8">
        <v>5</v>
      </c>
      <c r="B12" s="17" t="s">
        <v>21</v>
      </c>
      <c r="C12" s="11">
        <v>7</v>
      </c>
      <c r="D12" s="12">
        <v>5</v>
      </c>
      <c r="E12" s="12">
        <f t="shared" si="0"/>
        <v>12</v>
      </c>
      <c r="F12" s="8">
        <v>5</v>
      </c>
      <c r="G12" s="9"/>
      <c r="H12" s="9"/>
      <c r="I12" s="10"/>
    </row>
    <row r="13" spans="1:9" ht="36.75" customHeight="1">
      <c r="A13" s="8">
        <v>6</v>
      </c>
      <c r="B13" s="17" t="s">
        <v>20</v>
      </c>
      <c r="C13" s="11">
        <v>6</v>
      </c>
      <c r="D13" s="12">
        <v>7</v>
      </c>
      <c r="E13" s="12">
        <f t="shared" si="0"/>
        <v>13</v>
      </c>
      <c r="F13" s="8">
        <v>6</v>
      </c>
      <c r="G13" s="9"/>
      <c r="H13" s="9"/>
      <c r="I13" s="10"/>
    </row>
    <row r="14" spans="1:9" ht="33.75" customHeight="1">
      <c r="A14" s="8">
        <v>7</v>
      </c>
      <c r="B14" s="17" t="s">
        <v>22</v>
      </c>
      <c r="C14" s="11">
        <v>8</v>
      </c>
      <c r="D14" s="12">
        <v>6</v>
      </c>
      <c r="E14" s="12">
        <f t="shared" si="0"/>
        <v>14</v>
      </c>
      <c r="F14" s="8">
        <v>7</v>
      </c>
      <c r="G14" s="9"/>
      <c r="H14" s="9"/>
      <c r="I14" s="10"/>
    </row>
    <row r="15" spans="1:9" ht="36" customHeight="1">
      <c r="A15" s="8">
        <v>8</v>
      </c>
      <c r="B15" s="17" t="s">
        <v>123</v>
      </c>
      <c r="C15" s="11">
        <v>9</v>
      </c>
      <c r="D15" s="12">
        <v>8</v>
      </c>
      <c r="E15" s="12">
        <f t="shared" si="0"/>
        <v>17</v>
      </c>
      <c r="F15" s="8">
        <v>8</v>
      </c>
      <c r="G15" s="9"/>
      <c r="H15" s="9"/>
      <c r="I15" s="10"/>
    </row>
    <row r="16" spans="1:9" ht="38.25" customHeight="1">
      <c r="A16" s="8">
        <v>9</v>
      </c>
      <c r="B16" s="17" t="s">
        <v>23</v>
      </c>
      <c r="C16" s="11">
        <v>10</v>
      </c>
      <c r="D16" s="12">
        <v>9</v>
      </c>
      <c r="E16" s="12">
        <f t="shared" si="0"/>
        <v>19</v>
      </c>
      <c r="F16" s="8">
        <v>9</v>
      </c>
      <c r="G16" s="9"/>
      <c r="H16" s="9"/>
      <c r="I16" s="10"/>
    </row>
    <row r="17" spans="1:8" ht="34.5" customHeight="1">
      <c r="A17" s="8">
        <v>10</v>
      </c>
      <c r="B17" s="17" t="s">
        <v>24</v>
      </c>
      <c r="C17" s="11">
        <v>11</v>
      </c>
      <c r="D17" s="12">
        <v>10</v>
      </c>
      <c r="E17" s="12">
        <f t="shared" si="0"/>
        <v>21</v>
      </c>
      <c r="F17" s="12">
        <v>10</v>
      </c>
      <c r="G17" s="13"/>
      <c r="H17" s="14"/>
    </row>
    <row r="18" spans="1:9" ht="24.75" customHeight="1">
      <c r="A18" s="8">
        <v>11</v>
      </c>
      <c r="B18" s="17" t="s">
        <v>14</v>
      </c>
      <c r="C18" s="11">
        <v>3</v>
      </c>
      <c r="D18" s="12"/>
      <c r="E18" s="12">
        <f t="shared" si="0"/>
        <v>3</v>
      </c>
      <c r="F18" s="8">
        <v>11</v>
      </c>
      <c r="G18" s="9"/>
      <c r="H18" s="9"/>
      <c r="I18" s="10"/>
    </row>
    <row r="19" spans="1:12" s="3" customFormat="1" ht="15.75" customHeight="1">
      <c r="A19" s="3" t="s">
        <v>106</v>
      </c>
      <c r="B19" s="15"/>
      <c r="C19" s="3" t="s">
        <v>107</v>
      </c>
      <c r="J19" s="15"/>
      <c r="K19" s="15"/>
      <c r="L19" s="15"/>
    </row>
    <row r="20" spans="1:9" s="3" customFormat="1" ht="15.75">
      <c r="A20" s="16" t="s">
        <v>26</v>
      </c>
      <c r="C20" s="104" t="s">
        <v>27</v>
      </c>
      <c r="D20" s="104"/>
      <c r="E20" s="104"/>
      <c r="F20" s="104"/>
      <c r="G20" s="104"/>
      <c r="H20" s="104"/>
      <c r="I20" s="104"/>
    </row>
  </sheetData>
  <mergeCells count="12">
    <mergeCell ref="A6:A7"/>
    <mergeCell ref="B6:B7"/>
    <mergeCell ref="A1:F1"/>
    <mergeCell ref="A2:F2"/>
    <mergeCell ref="A3:F3"/>
    <mergeCell ref="A4:F4"/>
    <mergeCell ref="C6:D6"/>
    <mergeCell ref="E6:E7"/>
    <mergeCell ref="C20:I20"/>
    <mergeCell ref="F6:F7"/>
    <mergeCell ref="G6:G7"/>
    <mergeCell ref="H6:H7"/>
  </mergeCells>
  <printOptions/>
  <pageMargins left="0.51" right="0.44" top="0.44" bottom="0.3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tabSelected="1" workbookViewId="0" topLeftCell="A12">
      <selection activeCell="G12" sqref="G12"/>
    </sheetView>
  </sheetViews>
  <sheetFormatPr defaultColWidth="9.140625" defaultRowHeight="12.75"/>
  <cols>
    <col min="1" max="1" width="2.57421875" style="1" customWidth="1"/>
    <col min="2" max="2" width="26.28125" style="1" customWidth="1"/>
    <col min="3" max="3" width="31.00390625" style="1" customWidth="1"/>
    <col min="4" max="4" width="3.8515625" style="1" customWidth="1"/>
    <col min="5" max="7" width="7.00390625" style="1" customWidth="1"/>
    <col min="8" max="8" width="3.421875" style="1" customWidth="1"/>
    <col min="9" max="9" width="3.57421875" style="1" customWidth="1"/>
    <col min="10" max="10" width="3.140625" style="1" customWidth="1"/>
    <col min="11" max="11" width="6.7109375" style="1" customWidth="1"/>
    <col min="12" max="12" width="3.421875" style="1" customWidth="1"/>
    <col min="13" max="13" width="3.28125" style="1" customWidth="1"/>
    <col min="14" max="14" width="3.57421875" style="1" customWidth="1"/>
    <col min="15" max="15" width="6.8515625" style="1" customWidth="1"/>
    <col min="16" max="16" width="3.8515625" style="1" customWidth="1"/>
    <col min="17" max="17" width="7.140625" style="1" customWidth="1"/>
    <col min="18" max="18" width="3.57421875" style="1" customWidth="1"/>
    <col min="19" max="19" width="5.00390625" style="1" customWidth="1"/>
    <col min="20" max="20" width="4.421875" style="1" customWidth="1"/>
    <col min="21" max="16384" width="9.140625" style="1" customWidth="1"/>
  </cols>
  <sheetData>
    <row r="1" spans="1:20" s="3" customFormat="1" ht="13.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s="3" customFormat="1" ht="13.5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s="3" customFormat="1" ht="13.5" customHeight="1">
      <c r="A3" s="110" t="s">
        <v>112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20" s="3" customFormat="1" ht="13.5" customHeight="1">
      <c r="A4" s="112" t="s">
        <v>111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7"/>
      <c r="Q4" s="7"/>
      <c r="R4" s="7"/>
      <c r="S4" s="6"/>
      <c r="T4" s="7"/>
    </row>
    <row r="5" spans="1:19" s="7" customFormat="1" ht="15.75" customHeight="1">
      <c r="A5" s="5" t="s">
        <v>128</v>
      </c>
      <c r="B5" s="5"/>
      <c r="C5" s="5"/>
      <c r="S5" s="6"/>
    </row>
    <row r="6" spans="1:20" ht="13.5" customHeight="1">
      <c r="A6" s="90" t="s">
        <v>5</v>
      </c>
      <c r="B6" s="103" t="s">
        <v>6</v>
      </c>
      <c r="C6" s="103" t="s">
        <v>7</v>
      </c>
      <c r="D6" s="113" t="s">
        <v>28</v>
      </c>
      <c r="E6" s="90" t="s">
        <v>29</v>
      </c>
      <c r="F6" s="90" t="s">
        <v>30</v>
      </c>
      <c r="G6" s="108" t="s">
        <v>31</v>
      </c>
      <c r="H6" s="109" t="s">
        <v>32</v>
      </c>
      <c r="I6" s="109"/>
      <c r="J6" s="109"/>
      <c r="K6" s="109"/>
      <c r="L6" s="109"/>
      <c r="M6" s="109"/>
      <c r="N6" s="107" t="s">
        <v>33</v>
      </c>
      <c r="O6" s="107" t="s">
        <v>34</v>
      </c>
      <c r="P6" s="90" t="s">
        <v>35</v>
      </c>
      <c r="Q6" s="90" t="s">
        <v>36</v>
      </c>
      <c r="R6" s="90" t="s">
        <v>8</v>
      </c>
      <c r="S6" s="105" t="s">
        <v>113</v>
      </c>
      <c r="T6" s="105" t="s">
        <v>117</v>
      </c>
    </row>
    <row r="7" spans="1:20" ht="86.25" customHeight="1">
      <c r="A7" s="90"/>
      <c r="B7" s="103"/>
      <c r="C7" s="103"/>
      <c r="D7" s="113"/>
      <c r="E7" s="90"/>
      <c r="F7" s="90"/>
      <c r="G7" s="108"/>
      <c r="H7" s="70" t="s">
        <v>37</v>
      </c>
      <c r="I7" s="18" t="s">
        <v>118</v>
      </c>
      <c r="J7" s="18" t="s">
        <v>38</v>
      </c>
      <c r="K7" s="18" t="s">
        <v>119</v>
      </c>
      <c r="L7" s="18" t="s">
        <v>39</v>
      </c>
      <c r="M7" s="18" t="s">
        <v>120</v>
      </c>
      <c r="N7" s="107"/>
      <c r="O7" s="107"/>
      <c r="P7" s="90"/>
      <c r="Q7" s="90"/>
      <c r="R7" s="90"/>
      <c r="S7" s="105"/>
      <c r="T7" s="105"/>
    </row>
    <row r="8" spans="1:20" ht="28.5" customHeight="1">
      <c r="A8" s="27">
        <v>1</v>
      </c>
      <c r="B8" s="71" t="s">
        <v>121</v>
      </c>
      <c r="C8" s="30" t="s">
        <v>41</v>
      </c>
      <c r="D8" s="64">
        <v>46</v>
      </c>
      <c r="E8" s="67">
        <v>0.07291666666666667</v>
      </c>
      <c r="F8" s="67">
        <v>0.13293981481481482</v>
      </c>
      <c r="G8" s="68">
        <f aca="true" t="shared" si="0" ref="G8:G17">F8-E8</f>
        <v>0.060023148148148145</v>
      </c>
      <c r="H8" s="27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27">
        <f aca="true" t="shared" si="1" ref="N8:N17">SUM(H8:M8)</f>
        <v>0</v>
      </c>
      <c r="O8" s="68">
        <f aca="true" t="shared" si="2" ref="O8:O17">N8*TIMEVALUE("0:00:30")</f>
        <v>0</v>
      </c>
      <c r="P8" s="19"/>
      <c r="Q8" s="68">
        <f aca="true" t="shared" si="3" ref="Q8:Q17">G8+O8-P8</f>
        <v>0.060023148148148145</v>
      </c>
      <c r="R8" s="66">
        <v>1</v>
      </c>
      <c r="S8" s="69">
        <f aca="true" t="shared" si="4" ref="S8:S13">Q8/$Q$8</f>
        <v>1</v>
      </c>
      <c r="T8" s="21" t="s">
        <v>42</v>
      </c>
    </row>
    <row r="9" spans="1:20" ht="39.75" customHeight="1">
      <c r="A9" s="27">
        <f>A8+1</f>
        <v>2</v>
      </c>
      <c r="B9" s="71" t="s">
        <v>108</v>
      </c>
      <c r="C9" s="30" t="s">
        <v>114</v>
      </c>
      <c r="D9" s="64">
        <v>33</v>
      </c>
      <c r="E9" s="67">
        <v>0.0798611111111111</v>
      </c>
      <c r="F9" s="67">
        <v>0.14298611111111112</v>
      </c>
      <c r="G9" s="68">
        <f t="shared" si="0"/>
        <v>0.06312500000000001</v>
      </c>
      <c r="H9" s="27">
        <v>10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27">
        <f t="shared" si="1"/>
        <v>10</v>
      </c>
      <c r="O9" s="68">
        <f t="shared" si="2"/>
        <v>0.0034722222222222225</v>
      </c>
      <c r="P9" s="19"/>
      <c r="Q9" s="68">
        <f t="shared" si="3"/>
        <v>0.06659722222222224</v>
      </c>
      <c r="R9" s="66">
        <v>2</v>
      </c>
      <c r="S9" s="69">
        <f t="shared" si="4"/>
        <v>1.1095256459699194</v>
      </c>
      <c r="T9" s="21" t="s">
        <v>42</v>
      </c>
    </row>
    <row r="10" spans="1:20" ht="30.75" customHeight="1">
      <c r="A10" s="27">
        <v>3</v>
      </c>
      <c r="B10" s="71" t="s">
        <v>14</v>
      </c>
      <c r="C10" s="30" t="s">
        <v>15</v>
      </c>
      <c r="D10" s="65">
        <v>80</v>
      </c>
      <c r="E10" s="67">
        <v>0.06597222222222222</v>
      </c>
      <c r="F10" s="67">
        <v>0.13333333333333333</v>
      </c>
      <c r="G10" s="68">
        <f t="shared" si="0"/>
        <v>0.06736111111111111</v>
      </c>
      <c r="H10" s="27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27">
        <f t="shared" si="1"/>
        <v>0</v>
      </c>
      <c r="O10" s="68">
        <f t="shared" si="2"/>
        <v>0</v>
      </c>
      <c r="P10" s="19"/>
      <c r="Q10" s="68">
        <f t="shared" si="3"/>
        <v>0.06736111111111111</v>
      </c>
      <c r="R10" s="66">
        <v>3</v>
      </c>
      <c r="S10" s="69">
        <f t="shared" si="4"/>
        <v>1.1222522175086773</v>
      </c>
      <c r="T10" s="21" t="s">
        <v>42</v>
      </c>
    </row>
    <row r="11" spans="1:23" ht="38.25" customHeight="1">
      <c r="A11" s="27">
        <v>4</v>
      </c>
      <c r="B11" s="71" t="s">
        <v>16</v>
      </c>
      <c r="C11" s="30" t="s">
        <v>17</v>
      </c>
      <c r="D11" s="64">
        <v>33</v>
      </c>
      <c r="E11" s="67">
        <v>0.09375</v>
      </c>
      <c r="F11" s="67">
        <v>0.1643287037037037</v>
      </c>
      <c r="G11" s="68">
        <f t="shared" si="0"/>
        <v>0.0705787037037037</v>
      </c>
      <c r="H11" s="27">
        <v>0</v>
      </c>
      <c r="I11" s="31">
        <v>13</v>
      </c>
      <c r="J11" s="31">
        <v>0</v>
      </c>
      <c r="K11" s="31">
        <v>3</v>
      </c>
      <c r="L11" s="31">
        <v>0</v>
      </c>
      <c r="M11" s="31">
        <v>3</v>
      </c>
      <c r="N11" s="27">
        <f t="shared" si="1"/>
        <v>19</v>
      </c>
      <c r="O11" s="68">
        <f t="shared" si="2"/>
        <v>0.006597222222222222</v>
      </c>
      <c r="P11" s="19"/>
      <c r="Q11" s="68">
        <f t="shared" si="3"/>
        <v>0.07717592592592593</v>
      </c>
      <c r="R11" s="66">
        <v>4</v>
      </c>
      <c r="S11" s="69">
        <f t="shared" si="4"/>
        <v>1.2857693790975704</v>
      </c>
      <c r="T11" s="21" t="s">
        <v>43</v>
      </c>
      <c r="V11" s="22"/>
      <c r="W11" s="23"/>
    </row>
    <row r="12" spans="1:20" ht="30.75" customHeight="1">
      <c r="A12" s="27">
        <v>5</v>
      </c>
      <c r="B12" s="71" t="s">
        <v>122</v>
      </c>
      <c r="C12" s="30" t="s">
        <v>19</v>
      </c>
      <c r="D12" s="64">
        <v>26</v>
      </c>
      <c r="E12" s="67">
        <v>0.1388888888888889</v>
      </c>
      <c r="F12" s="67">
        <v>0.22146990740740743</v>
      </c>
      <c r="G12" s="68">
        <f t="shared" si="0"/>
        <v>0.08258101851851854</v>
      </c>
      <c r="H12" s="27">
        <v>3</v>
      </c>
      <c r="I12" s="31">
        <v>0</v>
      </c>
      <c r="J12" s="31">
        <v>0</v>
      </c>
      <c r="K12" s="31">
        <v>0</v>
      </c>
      <c r="L12" s="31">
        <v>0</v>
      </c>
      <c r="M12" s="31">
        <v>3</v>
      </c>
      <c r="N12" s="27">
        <f t="shared" si="1"/>
        <v>6</v>
      </c>
      <c r="O12" s="68">
        <f t="shared" si="2"/>
        <v>0.0020833333333333333</v>
      </c>
      <c r="P12" s="72">
        <v>0.004861111111111111</v>
      </c>
      <c r="Q12" s="68">
        <f t="shared" si="3"/>
        <v>0.07980324074074077</v>
      </c>
      <c r="R12" s="66">
        <v>5</v>
      </c>
      <c r="S12" s="69">
        <f t="shared" si="4"/>
        <v>1.3295410721172394</v>
      </c>
      <c r="T12" s="21" t="s">
        <v>44</v>
      </c>
    </row>
    <row r="13" spans="1:20" ht="36" customHeight="1">
      <c r="A13" s="27">
        <v>6</v>
      </c>
      <c r="B13" s="71" t="s">
        <v>20</v>
      </c>
      <c r="C13" s="30" t="s">
        <v>105</v>
      </c>
      <c r="D13" s="64">
        <v>12</v>
      </c>
      <c r="E13" s="67">
        <v>0.1111111111111111</v>
      </c>
      <c r="F13" s="67">
        <v>0.19212962962962962</v>
      </c>
      <c r="G13" s="68">
        <f t="shared" si="0"/>
        <v>0.08101851851851852</v>
      </c>
      <c r="H13" s="27">
        <v>0</v>
      </c>
      <c r="I13" s="31">
        <v>0</v>
      </c>
      <c r="J13" s="31">
        <v>0</v>
      </c>
      <c r="K13" s="31">
        <v>3</v>
      </c>
      <c r="L13" s="31">
        <v>0</v>
      </c>
      <c r="M13" s="31">
        <v>0</v>
      </c>
      <c r="N13" s="27">
        <f t="shared" si="1"/>
        <v>3</v>
      </c>
      <c r="O13" s="68">
        <f t="shared" si="2"/>
        <v>0.0010416666666666667</v>
      </c>
      <c r="P13" s="19"/>
      <c r="Q13" s="68">
        <f t="shared" si="3"/>
        <v>0.08206018518518518</v>
      </c>
      <c r="R13" s="66">
        <v>6</v>
      </c>
      <c r="S13" s="69">
        <f t="shared" si="4"/>
        <v>1.3671423062090242</v>
      </c>
      <c r="T13" s="21" t="s">
        <v>44</v>
      </c>
    </row>
    <row r="14" spans="1:20" ht="28.5" customHeight="1">
      <c r="A14" s="27">
        <v>7</v>
      </c>
      <c r="B14" s="71" t="s">
        <v>21</v>
      </c>
      <c r="C14" s="30" t="s">
        <v>45</v>
      </c>
      <c r="D14" s="64">
        <v>26</v>
      </c>
      <c r="E14" s="67">
        <v>0.10069444444444443</v>
      </c>
      <c r="F14" s="67">
        <v>0.17984953703703702</v>
      </c>
      <c r="G14" s="68">
        <f t="shared" si="0"/>
        <v>0.07915509259259258</v>
      </c>
      <c r="H14" s="27">
        <v>0</v>
      </c>
      <c r="I14" s="31">
        <v>0</v>
      </c>
      <c r="J14" s="31">
        <v>0</v>
      </c>
      <c r="K14" s="31">
        <v>0</v>
      </c>
      <c r="L14" s="31">
        <v>3</v>
      </c>
      <c r="M14" s="31">
        <v>10</v>
      </c>
      <c r="N14" s="27">
        <f t="shared" si="1"/>
        <v>13</v>
      </c>
      <c r="O14" s="68">
        <f t="shared" si="2"/>
        <v>0.004513888888888889</v>
      </c>
      <c r="P14" s="19"/>
      <c r="Q14" s="68">
        <f t="shared" si="3"/>
        <v>0.08366898148148147</v>
      </c>
      <c r="R14" s="66">
        <v>7</v>
      </c>
      <c r="S14" s="69">
        <f>Q14/$Q$8</f>
        <v>1.393945237177015</v>
      </c>
      <c r="T14" s="21" t="s">
        <v>44</v>
      </c>
    </row>
    <row r="15" spans="1:20" ht="29.25" customHeight="1">
      <c r="A15" s="27">
        <v>8</v>
      </c>
      <c r="B15" s="71" t="s">
        <v>22</v>
      </c>
      <c r="C15" s="30" t="s">
        <v>46</v>
      </c>
      <c r="D15" s="64">
        <v>12</v>
      </c>
      <c r="E15" s="67">
        <v>0.11805555555555557</v>
      </c>
      <c r="F15" s="67">
        <v>0.1984375</v>
      </c>
      <c r="G15" s="68">
        <f t="shared" si="0"/>
        <v>0.08038194444444442</v>
      </c>
      <c r="H15" s="27">
        <v>0</v>
      </c>
      <c r="I15" s="31">
        <v>7</v>
      </c>
      <c r="J15" s="31">
        <v>0</v>
      </c>
      <c r="K15" s="31">
        <v>0</v>
      </c>
      <c r="L15" s="31">
        <v>0</v>
      </c>
      <c r="M15" s="31">
        <v>10</v>
      </c>
      <c r="N15" s="27">
        <f t="shared" si="1"/>
        <v>17</v>
      </c>
      <c r="O15" s="68">
        <f t="shared" si="2"/>
        <v>0.005902777777777778</v>
      </c>
      <c r="P15" s="19"/>
      <c r="Q15" s="68">
        <f t="shared" si="3"/>
        <v>0.0862847222222222</v>
      </c>
      <c r="R15" s="66">
        <v>8</v>
      </c>
      <c r="S15" s="69">
        <f>Q15/$Q$8</f>
        <v>1.4375241033551867</v>
      </c>
      <c r="T15" s="21" t="s">
        <v>44</v>
      </c>
    </row>
    <row r="16" spans="1:20" ht="35.25" customHeight="1">
      <c r="A16" s="27">
        <v>9</v>
      </c>
      <c r="B16" s="17" t="s">
        <v>123</v>
      </c>
      <c r="C16" s="30" t="s">
        <v>115</v>
      </c>
      <c r="D16" s="64">
        <v>10</v>
      </c>
      <c r="E16" s="67">
        <v>0.1326388888888889</v>
      </c>
      <c r="F16" s="67">
        <v>0.2486689814814815</v>
      </c>
      <c r="G16" s="68">
        <f t="shared" si="0"/>
        <v>0.11603009259259262</v>
      </c>
      <c r="H16" s="27">
        <v>0</v>
      </c>
      <c r="I16" s="31">
        <v>1</v>
      </c>
      <c r="J16" s="31">
        <v>0</v>
      </c>
      <c r="K16" s="31">
        <v>3</v>
      </c>
      <c r="L16" s="31">
        <v>0</v>
      </c>
      <c r="M16" s="31">
        <v>3</v>
      </c>
      <c r="N16" s="27">
        <f t="shared" si="1"/>
        <v>7</v>
      </c>
      <c r="O16" s="68">
        <f t="shared" si="2"/>
        <v>0.0024305555555555556</v>
      </c>
      <c r="P16" s="19"/>
      <c r="Q16" s="68">
        <f t="shared" si="3"/>
        <v>0.11846064814814818</v>
      </c>
      <c r="R16" s="66">
        <v>9</v>
      </c>
      <c r="S16" s="69">
        <f>Q16/$Q$8</f>
        <v>1.9735827227150025</v>
      </c>
      <c r="T16" s="21"/>
    </row>
    <row r="17" spans="1:20" ht="35.25" customHeight="1">
      <c r="A17" s="27">
        <v>10</v>
      </c>
      <c r="B17" s="71" t="s">
        <v>23</v>
      </c>
      <c r="C17" s="30" t="s">
        <v>116</v>
      </c>
      <c r="D17" s="64">
        <v>10</v>
      </c>
      <c r="E17" s="67">
        <v>0.125</v>
      </c>
      <c r="F17" s="67">
        <v>0.2344328703703704</v>
      </c>
      <c r="G17" s="68">
        <f t="shared" si="0"/>
        <v>0.10943287037037039</v>
      </c>
      <c r="H17" s="27">
        <v>0</v>
      </c>
      <c r="I17" s="31">
        <v>3</v>
      </c>
      <c r="J17" s="31">
        <v>0</v>
      </c>
      <c r="K17" s="31">
        <v>0</v>
      </c>
      <c r="L17" s="31">
        <v>120</v>
      </c>
      <c r="M17" s="31">
        <v>3</v>
      </c>
      <c r="N17" s="27">
        <f t="shared" si="1"/>
        <v>126</v>
      </c>
      <c r="O17" s="68">
        <f t="shared" si="2"/>
        <v>0.043750000000000004</v>
      </c>
      <c r="P17" s="19"/>
      <c r="Q17" s="68">
        <f t="shared" si="3"/>
        <v>0.1531828703703704</v>
      </c>
      <c r="R17" s="66">
        <v>10</v>
      </c>
      <c r="S17" s="69">
        <f>Q17/$Q$8</f>
        <v>2.5520632472040115</v>
      </c>
      <c r="T17" s="21"/>
    </row>
    <row r="18" spans="1:20" ht="39.75" customHeight="1">
      <c r="A18" s="27">
        <v>11</v>
      </c>
      <c r="B18" s="71" t="s">
        <v>24</v>
      </c>
      <c r="C18" s="30" t="s">
        <v>25</v>
      </c>
      <c r="D18" s="64">
        <v>17</v>
      </c>
      <c r="E18" s="67">
        <v>0.08680555555555557</v>
      </c>
      <c r="F18" s="67" t="s">
        <v>47</v>
      </c>
      <c r="G18" s="68"/>
      <c r="H18" s="8"/>
      <c r="I18" s="17"/>
      <c r="J18" s="17"/>
      <c r="K18" s="17"/>
      <c r="L18" s="17"/>
      <c r="M18" s="17"/>
      <c r="N18" s="8"/>
      <c r="O18" s="19"/>
      <c r="P18" s="19"/>
      <c r="Q18" s="19"/>
      <c r="R18" s="66">
        <v>11</v>
      </c>
      <c r="S18" s="24"/>
      <c r="T18" s="21"/>
    </row>
    <row r="19" spans="4:18" ht="15">
      <c r="D19" s="106" t="s">
        <v>125</v>
      </c>
      <c r="E19" s="106"/>
      <c r="F19" s="106"/>
      <c r="G19" s="106"/>
      <c r="H19" s="106"/>
      <c r="I19" s="106" t="s">
        <v>48</v>
      </c>
      <c r="J19" s="106"/>
      <c r="K19" s="106"/>
      <c r="L19" s="106"/>
      <c r="M19" s="106"/>
      <c r="N19" s="106"/>
      <c r="O19" s="106"/>
      <c r="P19" s="106"/>
      <c r="Q19" s="106"/>
      <c r="R19" s="106"/>
    </row>
    <row r="20" spans="1:13" s="3" customFormat="1" ht="14.25" customHeight="1">
      <c r="A20" s="3" t="s">
        <v>106</v>
      </c>
      <c r="B20" s="15"/>
      <c r="D20" s="3" t="s">
        <v>107</v>
      </c>
      <c r="K20" s="15"/>
      <c r="L20" s="15"/>
      <c r="M20" s="15"/>
    </row>
    <row r="21" spans="1:10" s="3" customFormat="1" ht="12.75" customHeight="1">
      <c r="A21" s="16" t="s">
        <v>49</v>
      </c>
      <c r="D21" s="104" t="s">
        <v>27</v>
      </c>
      <c r="E21" s="104"/>
      <c r="F21" s="104"/>
      <c r="G21" s="104"/>
      <c r="H21" s="104"/>
      <c r="I21" s="104"/>
      <c r="J21" s="104"/>
    </row>
  </sheetData>
  <mergeCells count="22">
    <mergeCell ref="D21:J21"/>
    <mergeCell ref="A3:T3"/>
    <mergeCell ref="A2:T2"/>
    <mergeCell ref="A1:T1"/>
    <mergeCell ref="D19:H19"/>
    <mergeCell ref="A4:O4"/>
    <mergeCell ref="A6:A7"/>
    <mergeCell ref="B6:B7"/>
    <mergeCell ref="C6:C7"/>
    <mergeCell ref="D6:D7"/>
    <mergeCell ref="E6:E7"/>
    <mergeCell ref="F6:F7"/>
    <mergeCell ref="G6:G7"/>
    <mergeCell ref="H6:M6"/>
    <mergeCell ref="R6:R7"/>
    <mergeCell ref="S6:S7"/>
    <mergeCell ref="T6:T7"/>
    <mergeCell ref="I19:R19"/>
    <mergeCell ref="N6:N7"/>
    <mergeCell ref="O6:O7"/>
    <mergeCell ref="P6:P7"/>
    <mergeCell ref="Q6:Q7"/>
  </mergeCells>
  <printOptions/>
  <pageMargins left="0.28" right="0.29" top="0.28" bottom="0.15" header="0" footer="0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workbookViewId="0" topLeftCell="A22">
      <selection activeCell="Q6" sqref="Q6:Q7"/>
    </sheetView>
  </sheetViews>
  <sheetFormatPr defaultColWidth="9.140625" defaultRowHeight="12.75"/>
  <cols>
    <col min="1" max="1" width="4.140625" style="1" customWidth="1"/>
    <col min="2" max="2" width="21.57421875" style="1" customWidth="1"/>
    <col min="3" max="3" width="25.00390625" style="1" customWidth="1"/>
    <col min="4" max="4" width="4.421875" style="1" customWidth="1"/>
    <col min="5" max="5" width="5.7109375" style="1" customWidth="1"/>
    <col min="6" max="6" width="7.28125" style="1" customWidth="1"/>
    <col min="7" max="7" width="8.8515625" style="1" customWidth="1"/>
    <col min="8" max="9" width="7.28125" style="1" customWidth="1"/>
    <col min="10" max="13" width="6.421875" style="1" customWidth="1"/>
    <col min="14" max="14" width="5.00390625" style="1" customWidth="1"/>
    <col min="15" max="15" width="7.421875" style="1" customWidth="1"/>
    <col min="16" max="16" width="9.28125" style="1" hidden="1" customWidth="1"/>
    <col min="17" max="17" width="8.140625" style="1" customWidth="1"/>
    <col min="18" max="18" width="4.421875" style="1" customWidth="1"/>
    <col min="19" max="19" width="4.28125" style="1" customWidth="1"/>
    <col min="20" max="16384" width="9.140625" style="1" customWidth="1"/>
  </cols>
  <sheetData>
    <row r="1" spans="1:20" s="3" customFormat="1" ht="13.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s="3" customFormat="1" ht="13.5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s="3" customFormat="1" ht="13.5" customHeight="1">
      <c r="A3" s="110" t="s">
        <v>112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19" s="3" customFormat="1" ht="14.25" customHeight="1">
      <c r="A4" s="88" t="s">
        <v>127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Q4" s="26"/>
      <c r="R4" s="26"/>
      <c r="S4" s="2"/>
    </row>
    <row r="5" spans="1:19" s="7" customFormat="1" ht="15.75">
      <c r="A5" s="5" t="s">
        <v>128</v>
      </c>
      <c r="B5" s="5"/>
      <c r="C5" s="5"/>
      <c r="D5" s="5"/>
      <c r="E5" s="5"/>
      <c r="F5" s="5"/>
      <c r="G5" s="5"/>
      <c r="H5" s="5"/>
      <c r="J5" s="5"/>
      <c r="S5" s="6"/>
    </row>
    <row r="6" spans="1:20" ht="15.75" customHeight="1">
      <c r="A6" s="120" t="s">
        <v>5</v>
      </c>
      <c r="B6" s="120" t="s">
        <v>6</v>
      </c>
      <c r="C6" s="120" t="s">
        <v>50</v>
      </c>
      <c r="D6" s="113" t="s">
        <v>28</v>
      </c>
      <c r="E6" s="107" t="s">
        <v>51</v>
      </c>
      <c r="F6" s="107" t="s">
        <v>52</v>
      </c>
      <c r="G6" s="107" t="s">
        <v>29</v>
      </c>
      <c r="H6" s="107" t="s">
        <v>30</v>
      </c>
      <c r="I6" s="121" t="s">
        <v>31</v>
      </c>
      <c r="J6" s="125" t="s">
        <v>32</v>
      </c>
      <c r="K6" s="125"/>
      <c r="L6" s="125"/>
      <c r="M6" s="125"/>
      <c r="N6" s="107" t="s">
        <v>33</v>
      </c>
      <c r="O6" s="107" t="s">
        <v>34</v>
      </c>
      <c r="P6" s="107" t="s">
        <v>35</v>
      </c>
      <c r="Q6" s="107" t="s">
        <v>77</v>
      </c>
      <c r="R6" s="107" t="s">
        <v>78</v>
      </c>
      <c r="S6" s="107" t="s">
        <v>8</v>
      </c>
      <c r="T6" s="41"/>
    </row>
    <row r="7" spans="1:21" ht="81" customHeight="1" thickBot="1">
      <c r="A7" s="120"/>
      <c r="B7" s="120"/>
      <c r="C7" s="120"/>
      <c r="D7" s="113"/>
      <c r="E7" s="107"/>
      <c r="F7" s="107"/>
      <c r="G7" s="107"/>
      <c r="H7" s="107"/>
      <c r="I7" s="121"/>
      <c r="J7" s="42" t="s">
        <v>53</v>
      </c>
      <c r="K7" s="43" t="s">
        <v>40</v>
      </c>
      <c r="L7" s="43" t="s">
        <v>54</v>
      </c>
      <c r="M7" s="43" t="s">
        <v>130</v>
      </c>
      <c r="N7" s="107"/>
      <c r="O7" s="107"/>
      <c r="P7" s="107"/>
      <c r="Q7" s="107"/>
      <c r="R7" s="107"/>
      <c r="S7" s="107"/>
      <c r="T7" s="41"/>
      <c r="U7" s="10"/>
    </row>
    <row r="8" spans="1:19" ht="25.5">
      <c r="A8" s="118">
        <v>1</v>
      </c>
      <c r="B8" s="129" t="s">
        <v>12</v>
      </c>
      <c r="C8" s="45" t="s">
        <v>94</v>
      </c>
      <c r="D8" s="74">
        <v>33</v>
      </c>
      <c r="E8" s="51" t="s">
        <v>80</v>
      </c>
      <c r="F8" s="48" t="s">
        <v>95</v>
      </c>
      <c r="G8" s="49">
        <v>0.04652777777777778</v>
      </c>
      <c r="H8" s="49">
        <v>0.060474537037037035</v>
      </c>
      <c r="I8" s="49">
        <f aca="true" t="shared" si="0" ref="I8:I22">H8-G8-P8</f>
        <v>0.012326388888888885</v>
      </c>
      <c r="J8" s="47">
        <v>0</v>
      </c>
      <c r="K8" s="46">
        <v>0</v>
      </c>
      <c r="L8" s="46">
        <v>0</v>
      </c>
      <c r="M8" s="46">
        <v>0</v>
      </c>
      <c r="N8" s="47">
        <f>J8+K8+L8+M8</f>
        <v>0</v>
      </c>
      <c r="O8" s="49">
        <f aca="true" t="shared" si="1" ref="O8:O22">N8*"00:00:15"</f>
        <v>0</v>
      </c>
      <c r="P8" s="49">
        <v>0.0016203703703703703</v>
      </c>
      <c r="Q8" s="49">
        <f aca="true" t="shared" si="2" ref="Q8:Q22">I8+O8</f>
        <v>0.012326388888888885</v>
      </c>
      <c r="R8" s="114">
        <f>Q9+Q8</f>
        <v>0.026493055555555547</v>
      </c>
      <c r="S8" s="116">
        <v>1</v>
      </c>
    </row>
    <row r="9" spans="1:19" ht="23.25" customHeight="1" thickBot="1">
      <c r="A9" s="119"/>
      <c r="B9" s="130"/>
      <c r="C9" s="36" t="s">
        <v>56</v>
      </c>
      <c r="D9" s="75">
        <v>40</v>
      </c>
      <c r="E9" s="35" t="s">
        <v>57</v>
      </c>
      <c r="F9" s="52" t="s">
        <v>58</v>
      </c>
      <c r="G9" s="39">
        <v>0</v>
      </c>
      <c r="H9" s="39">
        <v>0.01347222222222222</v>
      </c>
      <c r="I9" s="39">
        <f t="shared" si="0"/>
        <v>0.01347222222222222</v>
      </c>
      <c r="J9" s="35">
        <v>0</v>
      </c>
      <c r="K9" s="37">
        <v>0</v>
      </c>
      <c r="L9" s="37">
        <v>1</v>
      </c>
      <c r="M9" s="37">
        <v>3</v>
      </c>
      <c r="N9" s="35">
        <f>(J9+K9+L9+M9)</f>
        <v>4</v>
      </c>
      <c r="O9" s="39">
        <f t="shared" si="1"/>
        <v>0.0006944444444444445</v>
      </c>
      <c r="P9" s="39"/>
      <c r="Q9" s="39">
        <f t="shared" si="2"/>
        <v>0.014166666666666664</v>
      </c>
      <c r="R9" s="115"/>
      <c r="S9" s="117"/>
    </row>
    <row r="10" spans="1:19" ht="24" customHeight="1">
      <c r="A10" s="118">
        <v>2</v>
      </c>
      <c r="B10" s="129" t="s">
        <v>16</v>
      </c>
      <c r="C10" s="45" t="s">
        <v>98</v>
      </c>
      <c r="D10" s="74">
        <v>20</v>
      </c>
      <c r="E10" s="47" t="s">
        <v>80</v>
      </c>
      <c r="F10" s="48" t="s">
        <v>99</v>
      </c>
      <c r="G10" s="49">
        <v>0.05902777777777778</v>
      </c>
      <c r="H10" s="49">
        <v>0.07903935185185186</v>
      </c>
      <c r="I10" s="49">
        <f t="shared" si="0"/>
        <v>0.020011574074074077</v>
      </c>
      <c r="J10" s="47">
        <v>0</v>
      </c>
      <c r="K10" s="46">
        <v>0</v>
      </c>
      <c r="L10" s="46">
        <v>0</v>
      </c>
      <c r="M10" s="46">
        <v>0</v>
      </c>
      <c r="N10" s="47">
        <f aca="true" t="shared" si="3" ref="N10:N22">J10+K10+L10+M10</f>
        <v>0</v>
      </c>
      <c r="O10" s="49">
        <f t="shared" si="1"/>
        <v>0</v>
      </c>
      <c r="P10" s="49"/>
      <c r="Q10" s="49">
        <f t="shared" si="2"/>
        <v>0.020011574074074077</v>
      </c>
      <c r="R10" s="114">
        <f>Q11+Q10</f>
        <v>0.040115740740740743</v>
      </c>
      <c r="S10" s="116">
        <v>2</v>
      </c>
    </row>
    <row r="11" spans="1:19" ht="24.75" customHeight="1" thickBot="1">
      <c r="A11" s="119"/>
      <c r="B11" s="130"/>
      <c r="C11" s="36" t="s">
        <v>61</v>
      </c>
      <c r="D11" s="75">
        <v>13</v>
      </c>
      <c r="E11" s="35" t="s">
        <v>57</v>
      </c>
      <c r="F11" s="38" t="s">
        <v>62</v>
      </c>
      <c r="G11" s="39">
        <v>0.007638888888888889</v>
      </c>
      <c r="H11" s="39">
        <v>0.027395833333333338</v>
      </c>
      <c r="I11" s="39">
        <f t="shared" si="0"/>
        <v>0.01975694444444445</v>
      </c>
      <c r="J11" s="35">
        <v>1</v>
      </c>
      <c r="K11" s="37">
        <v>0</v>
      </c>
      <c r="L11" s="37">
        <v>1</v>
      </c>
      <c r="M11" s="37">
        <v>0</v>
      </c>
      <c r="N11" s="35">
        <f t="shared" si="3"/>
        <v>2</v>
      </c>
      <c r="O11" s="39">
        <f t="shared" si="1"/>
        <v>0.00034722222222222224</v>
      </c>
      <c r="P11" s="39"/>
      <c r="Q11" s="39">
        <f t="shared" si="2"/>
        <v>0.02010416666666667</v>
      </c>
      <c r="R11" s="115"/>
      <c r="S11" s="117"/>
    </row>
    <row r="12" spans="1:19" ht="25.5">
      <c r="A12" s="118">
        <v>3</v>
      </c>
      <c r="B12" s="129" t="s">
        <v>18</v>
      </c>
      <c r="C12" s="45" t="s">
        <v>59</v>
      </c>
      <c r="D12" s="74">
        <v>20</v>
      </c>
      <c r="E12" s="47" t="s">
        <v>57</v>
      </c>
      <c r="F12" s="48" t="s">
        <v>60</v>
      </c>
      <c r="G12" s="49">
        <v>0.007638888888888889</v>
      </c>
      <c r="H12" s="49">
        <v>0.02494212962962963</v>
      </c>
      <c r="I12" s="49">
        <f t="shared" si="0"/>
        <v>0.01730324074074074</v>
      </c>
      <c r="J12" s="47">
        <v>2</v>
      </c>
      <c r="K12" s="46">
        <v>0</v>
      </c>
      <c r="L12" s="46">
        <v>0</v>
      </c>
      <c r="M12" s="46">
        <v>0</v>
      </c>
      <c r="N12" s="47">
        <f t="shared" si="3"/>
        <v>2</v>
      </c>
      <c r="O12" s="49">
        <f t="shared" si="1"/>
        <v>0.00034722222222222224</v>
      </c>
      <c r="P12" s="49"/>
      <c r="Q12" s="49">
        <f t="shared" si="2"/>
        <v>0.01765046296296296</v>
      </c>
      <c r="R12" s="114">
        <f>Q12+Q13</f>
        <v>0.04239583333333334</v>
      </c>
      <c r="S12" s="116">
        <v>3</v>
      </c>
    </row>
    <row r="13" spans="1:19" ht="26.25" thickBot="1">
      <c r="A13" s="119"/>
      <c r="B13" s="130"/>
      <c r="C13" s="36" t="s">
        <v>96</v>
      </c>
      <c r="D13" s="75">
        <v>6</v>
      </c>
      <c r="E13" s="35" t="s">
        <v>80</v>
      </c>
      <c r="F13" s="38" t="s">
        <v>97</v>
      </c>
      <c r="G13" s="39">
        <v>0.06319444444444444</v>
      </c>
      <c r="H13" s="39">
        <v>0.08585648148148149</v>
      </c>
      <c r="I13" s="39">
        <f t="shared" si="0"/>
        <v>0.02266203703703705</v>
      </c>
      <c r="J13" s="35">
        <v>9</v>
      </c>
      <c r="K13" s="37">
        <v>0</v>
      </c>
      <c r="L13" s="37">
        <v>3</v>
      </c>
      <c r="M13" s="37">
        <v>0</v>
      </c>
      <c r="N13" s="35">
        <f t="shared" si="3"/>
        <v>12</v>
      </c>
      <c r="O13" s="39">
        <f t="shared" si="1"/>
        <v>0.0020833333333333333</v>
      </c>
      <c r="P13" s="39"/>
      <c r="Q13" s="39">
        <f t="shared" si="2"/>
        <v>0.024745370370370383</v>
      </c>
      <c r="R13" s="115"/>
      <c r="S13" s="117"/>
    </row>
    <row r="14" spans="1:20" ht="26.25" customHeight="1">
      <c r="A14" s="126">
        <v>4</v>
      </c>
      <c r="B14" s="129" t="s">
        <v>13</v>
      </c>
      <c r="C14" s="30" t="s">
        <v>79</v>
      </c>
      <c r="D14" s="76">
        <v>20</v>
      </c>
      <c r="E14" s="27" t="s">
        <v>80</v>
      </c>
      <c r="F14" s="34" t="s">
        <v>81</v>
      </c>
      <c r="G14" s="33">
        <v>0.05555555555555555</v>
      </c>
      <c r="H14" s="33">
        <v>0.07538194444444445</v>
      </c>
      <c r="I14" s="33">
        <f t="shared" si="0"/>
        <v>0.019826388888888893</v>
      </c>
      <c r="J14" s="27">
        <v>4</v>
      </c>
      <c r="K14" s="31">
        <v>0</v>
      </c>
      <c r="L14" s="31">
        <v>0</v>
      </c>
      <c r="M14" s="31">
        <v>0</v>
      </c>
      <c r="N14" s="27">
        <f t="shared" si="3"/>
        <v>4</v>
      </c>
      <c r="O14" s="33">
        <f t="shared" si="1"/>
        <v>0.0006944444444444445</v>
      </c>
      <c r="P14" s="33"/>
      <c r="Q14" s="44">
        <f t="shared" si="2"/>
        <v>0.02052083333333334</v>
      </c>
      <c r="R14" s="127">
        <f>Q15+Q14</f>
        <v>0.04528935185185186</v>
      </c>
      <c r="S14" s="128">
        <v>4</v>
      </c>
      <c r="T14" s="14"/>
    </row>
    <row r="15" spans="1:20" ht="25.5" customHeight="1">
      <c r="A15" s="122"/>
      <c r="B15" s="131"/>
      <c r="C15" s="30" t="s">
        <v>63</v>
      </c>
      <c r="D15" s="76">
        <v>13</v>
      </c>
      <c r="E15" s="31" t="s">
        <v>57</v>
      </c>
      <c r="F15" s="34" t="s">
        <v>64</v>
      </c>
      <c r="G15" s="33">
        <v>0</v>
      </c>
      <c r="H15" s="33">
        <v>0.02372685185185185</v>
      </c>
      <c r="I15" s="33">
        <f t="shared" si="0"/>
        <v>0.02372685185185185</v>
      </c>
      <c r="J15" s="27">
        <v>3</v>
      </c>
      <c r="K15" s="31">
        <v>0</v>
      </c>
      <c r="L15" s="31">
        <v>3</v>
      </c>
      <c r="M15" s="31">
        <v>0</v>
      </c>
      <c r="N15" s="27">
        <f t="shared" si="3"/>
        <v>6</v>
      </c>
      <c r="O15" s="33">
        <f t="shared" si="1"/>
        <v>0.0010416666666666667</v>
      </c>
      <c r="P15" s="33"/>
      <c r="Q15" s="44">
        <f t="shared" si="2"/>
        <v>0.024768518518518516</v>
      </c>
      <c r="R15" s="123"/>
      <c r="S15" s="124"/>
      <c r="T15" s="14"/>
    </row>
    <row r="16" spans="1:20" ht="25.5" customHeight="1" thickBot="1">
      <c r="A16" s="119"/>
      <c r="B16" s="130"/>
      <c r="C16" s="36" t="s">
        <v>82</v>
      </c>
      <c r="D16" s="75">
        <v>11</v>
      </c>
      <c r="E16" s="35" t="s">
        <v>80</v>
      </c>
      <c r="F16" s="38" t="s">
        <v>83</v>
      </c>
      <c r="G16" s="39">
        <v>0.1013888888888889</v>
      </c>
      <c r="H16" s="39">
        <v>0.13577546296296297</v>
      </c>
      <c r="I16" s="39">
        <f t="shared" si="0"/>
        <v>0.03438657407407407</v>
      </c>
      <c r="J16" s="35">
        <v>10</v>
      </c>
      <c r="K16" s="37">
        <v>0</v>
      </c>
      <c r="L16" s="37">
        <v>23</v>
      </c>
      <c r="M16" s="37">
        <v>0</v>
      </c>
      <c r="N16" s="35">
        <f t="shared" si="3"/>
        <v>33</v>
      </c>
      <c r="O16" s="39">
        <f t="shared" si="1"/>
        <v>0.005729166666666667</v>
      </c>
      <c r="P16" s="39"/>
      <c r="Q16" s="39">
        <f t="shared" si="2"/>
        <v>0.04011574074074074</v>
      </c>
      <c r="R16" s="115"/>
      <c r="S16" s="117"/>
      <c r="T16" s="14"/>
    </row>
    <row r="17" spans="1:20" ht="24.75" customHeight="1">
      <c r="A17" s="118">
        <v>5</v>
      </c>
      <c r="B17" s="129" t="s">
        <v>21</v>
      </c>
      <c r="C17" s="45" t="s">
        <v>88</v>
      </c>
      <c r="D17" s="74">
        <v>20</v>
      </c>
      <c r="E17" s="47" t="s">
        <v>80</v>
      </c>
      <c r="F17" s="48" t="s">
        <v>89</v>
      </c>
      <c r="G17" s="49">
        <v>0.07222222222222223</v>
      </c>
      <c r="H17" s="49">
        <v>0.09489583333333333</v>
      </c>
      <c r="I17" s="49">
        <f t="shared" si="0"/>
        <v>0.022673611111111103</v>
      </c>
      <c r="J17" s="47">
        <v>0</v>
      </c>
      <c r="K17" s="46">
        <v>0</v>
      </c>
      <c r="L17" s="46">
        <v>1</v>
      </c>
      <c r="M17" s="46">
        <v>0</v>
      </c>
      <c r="N17" s="47">
        <f t="shared" si="3"/>
        <v>1</v>
      </c>
      <c r="O17" s="49">
        <f t="shared" si="1"/>
        <v>0.00017361111111111112</v>
      </c>
      <c r="P17" s="49"/>
      <c r="Q17" s="49">
        <f t="shared" si="2"/>
        <v>0.022847222222222213</v>
      </c>
      <c r="R17" s="114">
        <f>Q18+Q17</f>
        <v>0.05099537037037036</v>
      </c>
      <c r="S17" s="116">
        <v>5</v>
      </c>
      <c r="T17" s="14"/>
    </row>
    <row r="18" spans="1:20" ht="27.75" customHeight="1" thickBot="1">
      <c r="A18" s="119"/>
      <c r="B18" s="130"/>
      <c r="C18" s="36" t="s">
        <v>67</v>
      </c>
      <c r="D18" s="75">
        <v>6</v>
      </c>
      <c r="E18" s="35" t="s">
        <v>57</v>
      </c>
      <c r="F18" s="38" t="s">
        <v>68</v>
      </c>
      <c r="G18" s="39">
        <v>0.015277777777777777</v>
      </c>
      <c r="H18" s="39">
        <v>0.04290509259259259</v>
      </c>
      <c r="I18" s="39">
        <f t="shared" si="0"/>
        <v>0.027627314814814813</v>
      </c>
      <c r="J18" s="35">
        <v>0</v>
      </c>
      <c r="K18" s="37">
        <v>3</v>
      </c>
      <c r="L18" s="37">
        <v>0</v>
      </c>
      <c r="M18" s="37">
        <v>0</v>
      </c>
      <c r="N18" s="35">
        <f t="shared" si="3"/>
        <v>3</v>
      </c>
      <c r="O18" s="39">
        <f t="shared" si="1"/>
        <v>0.0005208333333333333</v>
      </c>
      <c r="P18" s="39"/>
      <c r="Q18" s="39">
        <f t="shared" si="2"/>
        <v>0.028148148148148148</v>
      </c>
      <c r="R18" s="115"/>
      <c r="S18" s="117"/>
      <c r="T18" s="14"/>
    </row>
    <row r="19" spans="1:20" ht="27.75" customHeight="1">
      <c r="A19" s="118">
        <v>6</v>
      </c>
      <c r="B19" s="129" t="s">
        <v>22</v>
      </c>
      <c r="C19" s="45" t="s">
        <v>73</v>
      </c>
      <c r="D19" s="74">
        <v>6</v>
      </c>
      <c r="E19" s="47" t="s">
        <v>57</v>
      </c>
      <c r="F19" s="48" t="s">
        <v>74</v>
      </c>
      <c r="G19" s="49">
        <v>0.02638888888888889</v>
      </c>
      <c r="H19" s="49">
        <v>0.05966435185185185</v>
      </c>
      <c r="I19" s="49">
        <f t="shared" si="0"/>
        <v>0.033275462962962965</v>
      </c>
      <c r="J19" s="47">
        <v>3</v>
      </c>
      <c r="K19" s="46">
        <v>0</v>
      </c>
      <c r="L19" s="46">
        <v>20</v>
      </c>
      <c r="M19" s="46">
        <v>0</v>
      </c>
      <c r="N19" s="47">
        <f t="shared" si="3"/>
        <v>23</v>
      </c>
      <c r="O19" s="49">
        <f t="shared" si="1"/>
        <v>0.003993055555555556</v>
      </c>
      <c r="P19" s="49"/>
      <c r="Q19" s="49">
        <f t="shared" si="2"/>
        <v>0.03726851851851852</v>
      </c>
      <c r="R19" s="114">
        <f>Q20+Q19</f>
        <v>0.07674768518518518</v>
      </c>
      <c r="S19" s="116">
        <v>6</v>
      </c>
      <c r="T19" s="14"/>
    </row>
    <row r="20" spans="1:24" ht="27.75" customHeight="1" thickBot="1">
      <c r="A20" s="119"/>
      <c r="B20" s="130"/>
      <c r="C20" s="36" t="s">
        <v>84</v>
      </c>
      <c r="D20" s="75">
        <v>4</v>
      </c>
      <c r="E20" s="35" t="s">
        <v>80</v>
      </c>
      <c r="F20" s="38" t="s">
        <v>85</v>
      </c>
      <c r="G20" s="39">
        <v>0.0763888888888889</v>
      </c>
      <c r="H20" s="39">
        <v>0.11395833333333333</v>
      </c>
      <c r="I20" s="39">
        <f t="shared" si="0"/>
        <v>0.03756944444444443</v>
      </c>
      <c r="J20" s="35">
        <v>0</v>
      </c>
      <c r="K20" s="37">
        <v>0</v>
      </c>
      <c r="L20" s="37">
        <v>11</v>
      </c>
      <c r="M20" s="37">
        <v>0</v>
      </c>
      <c r="N20" s="35">
        <f t="shared" si="3"/>
        <v>11</v>
      </c>
      <c r="O20" s="39">
        <f t="shared" si="1"/>
        <v>0.0019097222222222224</v>
      </c>
      <c r="P20" s="39"/>
      <c r="Q20" s="39">
        <f t="shared" si="2"/>
        <v>0.039479166666666655</v>
      </c>
      <c r="R20" s="115"/>
      <c r="S20" s="117"/>
      <c r="T20" s="14"/>
      <c r="W20" s="22"/>
      <c r="X20" s="23"/>
    </row>
    <row r="21" spans="1:19" ht="25.5">
      <c r="A21" s="118">
        <v>7</v>
      </c>
      <c r="B21" s="129" t="s">
        <v>20</v>
      </c>
      <c r="C21" s="45" t="s">
        <v>71</v>
      </c>
      <c r="D21" s="74">
        <v>4</v>
      </c>
      <c r="E21" s="46" t="s">
        <v>57</v>
      </c>
      <c r="F21" s="48" t="s">
        <v>72</v>
      </c>
      <c r="G21" s="49">
        <v>0.015277777777777777</v>
      </c>
      <c r="H21" s="49">
        <v>0.048263888888888884</v>
      </c>
      <c r="I21" s="49">
        <f t="shared" si="0"/>
        <v>0.032986111111111105</v>
      </c>
      <c r="J21" s="47">
        <v>3</v>
      </c>
      <c r="K21" s="46">
        <v>6</v>
      </c>
      <c r="L21" s="46">
        <v>0</v>
      </c>
      <c r="M21" s="46">
        <v>0</v>
      </c>
      <c r="N21" s="47">
        <f t="shared" si="3"/>
        <v>9</v>
      </c>
      <c r="O21" s="49">
        <f t="shared" si="1"/>
        <v>0.0015625</v>
      </c>
      <c r="P21" s="49"/>
      <c r="Q21" s="49">
        <f t="shared" si="2"/>
        <v>0.034548611111111106</v>
      </c>
      <c r="R21" s="114">
        <f>Q22+Q21</f>
        <v>0.09001157407407406</v>
      </c>
      <c r="S21" s="116">
        <v>7</v>
      </c>
    </row>
    <row r="22" spans="1:19" ht="26.25" thickBot="1">
      <c r="A22" s="119"/>
      <c r="B22" s="130"/>
      <c r="C22" s="36" t="s">
        <v>100</v>
      </c>
      <c r="D22" s="75">
        <v>4</v>
      </c>
      <c r="E22" s="35" t="s">
        <v>80</v>
      </c>
      <c r="F22" s="38" t="s">
        <v>101</v>
      </c>
      <c r="G22" s="39">
        <v>0.06597222222222222</v>
      </c>
      <c r="H22" s="39">
        <v>0.09834490740740741</v>
      </c>
      <c r="I22" s="39">
        <f t="shared" si="0"/>
        <v>0.032372685185185185</v>
      </c>
      <c r="J22" s="35">
        <v>0</v>
      </c>
      <c r="K22" s="37">
        <v>0</v>
      </c>
      <c r="L22" s="37">
        <v>130</v>
      </c>
      <c r="M22" s="37">
        <v>3</v>
      </c>
      <c r="N22" s="35">
        <f t="shared" si="3"/>
        <v>133</v>
      </c>
      <c r="O22" s="39">
        <f t="shared" si="1"/>
        <v>0.02309027777777778</v>
      </c>
      <c r="P22" s="39"/>
      <c r="Q22" s="39">
        <f t="shared" si="2"/>
        <v>0.055462962962962964</v>
      </c>
      <c r="R22" s="115"/>
      <c r="S22" s="117"/>
    </row>
    <row r="23" spans="1:20" ht="15.75" customHeight="1">
      <c r="A23" s="120" t="s">
        <v>5</v>
      </c>
      <c r="B23" s="120" t="s">
        <v>6</v>
      </c>
      <c r="C23" s="120" t="s">
        <v>50</v>
      </c>
      <c r="D23" s="113" t="s">
        <v>28</v>
      </c>
      <c r="E23" s="107" t="s">
        <v>51</v>
      </c>
      <c r="F23" s="107" t="s">
        <v>52</v>
      </c>
      <c r="G23" s="107" t="s">
        <v>29</v>
      </c>
      <c r="H23" s="107" t="s">
        <v>30</v>
      </c>
      <c r="I23" s="121" t="s">
        <v>31</v>
      </c>
      <c r="J23" s="125" t="s">
        <v>32</v>
      </c>
      <c r="K23" s="125"/>
      <c r="L23" s="125"/>
      <c r="M23" s="125"/>
      <c r="N23" s="107" t="s">
        <v>33</v>
      </c>
      <c r="O23" s="107" t="s">
        <v>34</v>
      </c>
      <c r="P23" s="107" t="s">
        <v>35</v>
      </c>
      <c r="Q23" s="107" t="s">
        <v>77</v>
      </c>
      <c r="R23" s="107" t="s">
        <v>78</v>
      </c>
      <c r="S23" s="107" t="s">
        <v>8</v>
      </c>
      <c r="T23" s="41"/>
    </row>
    <row r="24" spans="1:21" ht="81" customHeight="1" thickBot="1">
      <c r="A24" s="120"/>
      <c r="B24" s="120"/>
      <c r="C24" s="120"/>
      <c r="D24" s="113"/>
      <c r="E24" s="107"/>
      <c r="F24" s="107"/>
      <c r="G24" s="107"/>
      <c r="H24" s="107"/>
      <c r="I24" s="121"/>
      <c r="J24" s="42" t="s">
        <v>53</v>
      </c>
      <c r="K24" s="43" t="s">
        <v>40</v>
      </c>
      <c r="L24" s="43" t="s">
        <v>54</v>
      </c>
      <c r="M24" s="43" t="s">
        <v>55</v>
      </c>
      <c r="N24" s="107"/>
      <c r="O24" s="107"/>
      <c r="P24" s="107"/>
      <c r="Q24" s="107"/>
      <c r="R24" s="107"/>
      <c r="S24" s="107"/>
      <c r="T24" s="41"/>
      <c r="U24" s="10"/>
    </row>
    <row r="25" spans="1:20" ht="27.75" customHeight="1">
      <c r="A25" s="118">
        <v>8</v>
      </c>
      <c r="B25" s="129" t="s">
        <v>123</v>
      </c>
      <c r="C25" s="45" t="s">
        <v>69</v>
      </c>
      <c r="D25" s="74">
        <v>6</v>
      </c>
      <c r="E25" s="47" t="s">
        <v>57</v>
      </c>
      <c r="F25" s="48" t="s">
        <v>70</v>
      </c>
      <c r="G25" s="49">
        <v>0.08888888888888889</v>
      </c>
      <c r="H25" s="49">
        <v>0.12060185185185185</v>
      </c>
      <c r="I25" s="49">
        <f aca="true" t="shared" si="4" ref="I25:I30">H25-G25-P25</f>
        <v>0.03171296296296296</v>
      </c>
      <c r="J25" s="47">
        <v>0</v>
      </c>
      <c r="K25" s="46">
        <v>0</v>
      </c>
      <c r="L25" s="46">
        <v>10</v>
      </c>
      <c r="M25" s="46">
        <v>0</v>
      </c>
      <c r="N25" s="47">
        <f aca="true" t="shared" si="5" ref="N25:N30">J25+K25+L25+M25</f>
        <v>10</v>
      </c>
      <c r="O25" s="49">
        <f aca="true" t="shared" si="6" ref="O25:O30">N25*"00:00:15"</f>
        <v>0.0017361111111111112</v>
      </c>
      <c r="P25" s="49"/>
      <c r="Q25" s="50">
        <f aca="true" t="shared" si="7" ref="Q25:Q30">I25+O25</f>
        <v>0.03344907407407407</v>
      </c>
      <c r="R25" s="114">
        <f>Q25+Q26</f>
        <v>0.09358796296296296</v>
      </c>
      <c r="S25" s="116">
        <v>8</v>
      </c>
      <c r="T25" s="14"/>
    </row>
    <row r="26" spans="1:19" ht="26.25" customHeight="1">
      <c r="A26" s="122"/>
      <c r="B26" s="131"/>
      <c r="C26" s="30" t="s">
        <v>90</v>
      </c>
      <c r="D26" s="76">
        <v>4</v>
      </c>
      <c r="E26" s="27" t="s">
        <v>80</v>
      </c>
      <c r="F26" s="34" t="s">
        <v>91</v>
      </c>
      <c r="G26" s="33">
        <v>0.03680555555555556</v>
      </c>
      <c r="H26" s="33">
        <v>0.0728125</v>
      </c>
      <c r="I26" s="33">
        <f t="shared" si="4"/>
        <v>0.036006944444444446</v>
      </c>
      <c r="J26" s="27">
        <v>3</v>
      </c>
      <c r="K26" s="31">
        <v>123</v>
      </c>
      <c r="L26" s="31">
        <v>13</v>
      </c>
      <c r="M26" s="31">
        <v>0</v>
      </c>
      <c r="N26" s="27">
        <f t="shared" si="5"/>
        <v>139</v>
      </c>
      <c r="O26" s="33">
        <f t="shared" si="6"/>
        <v>0.024131944444444445</v>
      </c>
      <c r="P26" s="33"/>
      <c r="Q26" s="44">
        <f t="shared" si="7"/>
        <v>0.060138888888888895</v>
      </c>
      <c r="R26" s="123"/>
      <c r="S26" s="124"/>
    </row>
    <row r="27" spans="1:19" ht="27.75" customHeight="1" thickBot="1">
      <c r="A27" s="119"/>
      <c r="B27" s="130"/>
      <c r="C27" s="36" t="s">
        <v>92</v>
      </c>
      <c r="D27" s="75">
        <v>2</v>
      </c>
      <c r="E27" s="35" t="s">
        <v>80</v>
      </c>
      <c r="F27" s="38" t="s">
        <v>93</v>
      </c>
      <c r="G27" s="39">
        <v>0.1013888888888889</v>
      </c>
      <c r="H27" s="39">
        <v>0.1528125</v>
      </c>
      <c r="I27" s="39">
        <f t="shared" si="4"/>
        <v>0.05142361111111109</v>
      </c>
      <c r="J27" s="35">
        <v>120</v>
      </c>
      <c r="K27" s="37">
        <v>3</v>
      </c>
      <c r="L27" s="37">
        <v>136</v>
      </c>
      <c r="M27" s="37">
        <v>0</v>
      </c>
      <c r="N27" s="35">
        <f t="shared" si="5"/>
        <v>259</v>
      </c>
      <c r="O27" s="39">
        <f t="shared" si="6"/>
        <v>0.04496527777777778</v>
      </c>
      <c r="P27" s="39"/>
      <c r="Q27" s="39">
        <f t="shared" si="7"/>
        <v>0.09638888888888886</v>
      </c>
      <c r="R27" s="115"/>
      <c r="S27" s="117"/>
    </row>
    <row r="28" spans="1:24" ht="27.75" customHeight="1">
      <c r="A28" s="118">
        <v>9</v>
      </c>
      <c r="B28" s="129" t="s">
        <v>23</v>
      </c>
      <c r="C28" s="45" t="s">
        <v>75</v>
      </c>
      <c r="D28" s="74">
        <v>4</v>
      </c>
      <c r="E28" s="47" t="s">
        <v>57</v>
      </c>
      <c r="F28" s="48" t="s">
        <v>76</v>
      </c>
      <c r="G28" s="49">
        <v>0.08333333333333333</v>
      </c>
      <c r="H28" s="49">
        <v>0.1321875</v>
      </c>
      <c r="I28" s="49">
        <f t="shared" si="4"/>
        <v>0.048854166666666685</v>
      </c>
      <c r="J28" s="47">
        <v>121</v>
      </c>
      <c r="K28" s="46">
        <v>6</v>
      </c>
      <c r="L28" s="46">
        <v>0</v>
      </c>
      <c r="M28" s="46">
        <v>0</v>
      </c>
      <c r="N28" s="47">
        <f t="shared" si="5"/>
        <v>127</v>
      </c>
      <c r="O28" s="49">
        <f t="shared" si="6"/>
        <v>0.022048611111111113</v>
      </c>
      <c r="P28" s="49"/>
      <c r="Q28" s="49">
        <f t="shared" si="7"/>
        <v>0.0709027777777778</v>
      </c>
      <c r="R28" s="114">
        <f>Q29+Q28</f>
        <v>0.16106481481481483</v>
      </c>
      <c r="S28" s="116">
        <v>9</v>
      </c>
      <c r="T28" s="14"/>
      <c r="W28" s="22"/>
      <c r="X28" s="23"/>
    </row>
    <row r="29" spans="1:20" ht="27.75" customHeight="1" thickBot="1">
      <c r="A29" s="119"/>
      <c r="B29" s="130"/>
      <c r="C29" s="36" t="s">
        <v>86</v>
      </c>
      <c r="D29" s="75">
        <v>6</v>
      </c>
      <c r="E29" s="37" t="s">
        <v>80</v>
      </c>
      <c r="F29" s="38" t="s">
        <v>87</v>
      </c>
      <c r="G29" s="39">
        <v>0.02638888888888889</v>
      </c>
      <c r="H29" s="39">
        <v>0.07384259259259258</v>
      </c>
      <c r="I29" s="39">
        <f t="shared" si="4"/>
        <v>0.04745370370370369</v>
      </c>
      <c r="J29" s="35">
        <v>123</v>
      </c>
      <c r="K29" s="37">
        <v>123</v>
      </c>
      <c r="L29" s="37">
        <v>0</v>
      </c>
      <c r="M29" s="37">
        <v>0</v>
      </c>
      <c r="N29" s="35">
        <f t="shared" si="5"/>
        <v>246</v>
      </c>
      <c r="O29" s="39">
        <f t="shared" si="6"/>
        <v>0.042708333333333334</v>
      </c>
      <c r="P29" s="39"/>
      <c r="Q29" s="39">
        <f t="shared" si="7"/>
        <v>0.09016203703703703</v>
      </c>
      <c r="R29" s="115"/>
      <c r="S29" s="117"/>
      <c r="T29" s="14"/>
    </row>
    <row r="30" spans="1:19" ht="37.5" customHeight="1" thickBot="1">
      <c r="A30" s="53">
        <v>10</v>
      </c>
      <c r="B30" s="78" t="s">
        <v>24</v>
      </c>
      <c r="C30" s="54" t="s">
        <v>65</v>
      </c>
      <c r="D30" s="77">
        <v>13</v>
      </c>
      <c r="E30" s="53" t="s">
        <v>57</v>
      </c>
      <c r="F30" s="56" t="s">
        <v>66</v>
      </c>
      <c r="G30" s="57">
        <v>0.041666666666666664</v>
      </c>
      <c r="H30" s="57">
        <v>0.06653935185185185</v>
      </c>
      <c r="I30" s="57">
        <f t="shared" si="4"/>
        <v>0.024872685185185185</v>
      </c>
      <c r="J30" s="53">
        <v>4</v>
      </c>
      <c r="K30" s="55">
        <v>0</v>
      </c>
      <c r="L30" s="55">
        <v>0</v>
      </c>
      <c r="M30" s="55">
        <v>0</v>
      </c>
      <c r="N30" s="53">
        <f t="shared" si="5"/>
        <v>4</v>
      </c>
      <c r="O30" s="57">
        <f t="shared" si="6"/>
        <v>0.0006944444444444445</v>
      </c>
      <c r="P30" s="57"/>
      <c r="Q30" s="57">
        <f t="shared" si="7"/>
        <v>0.02556712962962963</v>
      </c>
      <c r="R30" s="57"/>
      <c r="S30" s="73">
        <v>10</v>
      </c>
    </row>
    <row r="31" spans="1:13" s="3" customFormat="1" ht="14.25" customHeight="1">
      <c r="A31" s="3" t="s">
        <v>106</v>
      </c>
      <c r="B31" s="15"/>
      <c r="D31" s="3" t="s">
        <v>107</v>
      </c>
      <c r="K31" s="15"/>
      <c r="L31" s="15"/>
      <c r="M31" s="15"/>
    </row>
    <row r="32" spans="1:10" s="3" customFormat="1" ht="12.75" customHeight="1">
      <c r="A32" s="16" t="s">
        <v>49</v>
      </c>
      <c r="D32" s="104" t="s">
        <v>27</v>
      </c>
      <c r="E32" s="104"/>
      <c r="F32" s="104"/>
      <c r="G32" s="104"/>
      <c r="H32" s="104"/>
      <c r="I32" s="104"/>
      <c r="J32" s="104"/>
    </row>
  </sheetData>
  <mergeCells count="73">
    <mergeCell ref="D32:J32"/>
    <mergeCell ref="A1:T1"/>
    <mergeCell ref="A2:T2"/>
    <mergeCell ref="A3:T3"/>
    <mergeCell ref="B8:B9"/>
    <mergeCell ref="B10:B11"/>
    <mergeCell ref="B12:B13"/>
    <mergeCell ref="B14:B16"/>
    <mergeCell ref="B17:B18"/>
    <mergeCell ref="B19:B20"/>
    <mergeCell ref="B21:B22"/>
    <mergeCell ref="B25:B27"/>
    <mergeCell ref="B28:B29"/>
    <mergeCell ref="A23:A24"/>
    <mergeCell ref="B23:B24"/>
    <mergeCell ref="A21:A22"/>
    <mergeCell ref="A4:O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M6"/>
    <mergeCell ref="N6:N7"/>
    <mergeCell ref="O6:O7"/>
    <mergeCell ref="P6:P7"/>
    <mergeCell ref="Q6:Q7"/>
    <mergeCell ref="R6:R7"/>
    <mergeCell ref="S6:S7"/>
    <mergeCell ref="A14:A16"/>
    <mergeCell ref="R14:R16"/>
    <mergeCell ref="S14:S16"/>
    <mergeCell ref="A8:A9"/>
    <mergeCell ref="R8:R9"/>
    <mergeCell ref="S8:S9"/>
    <mergeCell ref="A12:A13"/>
    <mergeCell ref="A19:A20"/>
    <mergeCell ref="R19:R20"/>
    <mergeCell ref="S19:S20"/>
    <mergeCell ref="A28:A29"/>
    <mergeCell ref="R28:R29"/>
    <mergeCell ref="S28:S29"/>
    <mergeCell ref="A25:A27"/>
    <mergeCell ref="R25:R27"/>
    <mergeCell ref="S25:S27"/>
    <mergeCell ref="J23:M23"/>
    <mergeCell ref="A17:A18"/>
    <mergeCell ref="R17:R18"/>
    <mergeCell ref="S17:S18"/>
    <mergeCell ref="C23:C24"/>
    <mergeCell ref="D23:D24"/>
    <mergeCell ref="E23:E24"/>
    <mergeCell ref="F23:F24"/>
    <mergeCell ref="G23:G24"/>
    <mergeCell ref="H23:H24"/>
    <mergeCell ref="I23:I24"/>
    <mergeCell ref="R12:R13"/>
    <mergeCell ref="S12:S13"/>
    <mergeCell ref="A10:A11"/>
    <mergeCell ref="R10:R11"/>
    <mergeCell ref="S10:S11"/>
    <mergeCell ref="R21:R22"/>
    <mergeCell ref="S21:S22"/>
    <mergeCell ref="N23:N24"/>
    <mergeCell ref="O23:O24"/>
    <mergeCell ref="P23:P24"/>
    <mergeCell ref="Q23:Q24"/>
    <mergeCell ref="R23:R24"/>
    <mergeCell ref="S23:S24"/>
  </mergeCells>
  <printOptions/>
  <pageMargins left="0.3" right="0.29" top="0.19" bottom="0.24" header="0" footer="0"/>
  <pageSetup horizontalDpi="600" verticalDpi="600" orientation="landscape" paperSize="9" scale="98" r:id="rId1"/>
  <rowBreaks count="1" manualBreakCount="1">
    <brk id="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0">
      <selection activeCell="C6" sqref="C6:C7"/>
    </sheetView>
  </sheetViews>
  <sheetFormatPr defaultColWidth="9.140625" defaultRowHeight="12.75"/>
  <cols>
    <col min="1" max="1" width="2.7109375" style="1" customWidth="1"/>
    <col min="2" max="2" width="28.00390625" style="1" customWidth="1"/>
    <col min="3" max="3" width="23.00390625" style="1" customWidth="1"/>
    <col min="4" max="4" width="2.7109375" style="1" customWidth="1"/>
    <col min="5" max="5" width="3.140625" style="1" customWidth="1"/>
    <col min="6" max="6" width="4.00390625" style="1" customWidth="1"/>
    <col min="7" max="7" width="7.00390625" style="1" customWidth="1"/>
    <col min="8" max="8" width="6.28125" style="1" customWidth="1"/>
    <col min="9" max="9" width="6.57421875" style="1" customWidth="1"/>
    <col min="10" max="10" width="4.28125" style="1" customWidth="1"/>
    <col min="11" max="11" width="4.140625" style="1" customWidth="1"/>
    <col min="12" max="12" width="5.7109375" style="1" customWidth="1"/>
    <col min="13" max="13" width="5.57421875" style="1" customWidth="1"/>
    <col min="14" max="14" width="4.7109375" style="1" customWidth="1"/>
    <col min="15" max="15" width="6.7109375" style="1" customWidth="1"/>
    <col min="16" max="16" width="6.140625" style="1" customWidth="1"/>
    <col min="17" max="17" width="6.57421875" style="1" customWidth="1"/>
    <col min="18" max="18" width="4.421875" style="1" customWidth="1"/>
    <col min="19" max="19" width="5.7109375" style="1" customWidth="1"/>
    <col min="20" max="20" width="6.00390625" style="1" customWidth="1"/>
    <col min="21" max="16384" width="9.140625" style="1" customWidth="1"/>
  </cols>
  <sheetData>
    <row r="1" spans="1:20" s="3" customFormat="1" ht="13.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s="3" customFormat="1" ht="13.5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s="3" customFormat="1" ht="13.5" customHeight="1">
      <c r="A3" s="110" t="s">
        <v>112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19" s="3" customFormat="1" ht="13.5" customHeight="1">
      <c r="A4" s="88" t="s">
        <v>129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S4" s="2"/>
    </row>
    <row r="5" spans="1:19" s="7" customFormat="1" ht="15.75">
      <c r="A5" s="5" t="s">
        <v>128</v>
      </c>
      <c r="B5" s="5"/>
      <c r="C5" s="5"/>
      <c r="D5" s="5"/>
      <c r="E5" s="5"/>
      <c r="F5" s="5"/>
      <c r="G5" s="5"/>
      <c r="H5" s="5"/>
      <c r="J5" s="5"/>
      <c r="S5" s="6"/>
    </row>
    <row r="6" spans="1:20" ht="12" customHeight="1">
      <c r="A6" s="135" t="s">
        <v>5</v>
      </c>
      <c r="B6" s="120" t="s">
        <v>6</v>
      </c>
      <c r="C6" s="120" t="s">
        <v>50</v>
      </c>
      <c r="D6" s="113" t="s">
        <v>28</v>
      </c>
      <c r="E6" s="105" t="s">
        <v>51</v>
      </c>
      <c r="F6" s="107" t="s">
        <v>52</v>
      </c>
      <c r="G6" s="107" t="s">
        <v>29</v>
      </c>
      <c r="H6" s="107" t="s">
        <v>30</v>
      </c>
      <c r="I6" s="121" t="s">
        <v>31</v>
      </c>
      <c r="J6" s="133" t="s">
        <v>32</v>
      </c>
      <c r="K6" s="134"/>
      <c r="L6" s="134"/>
      <c r="M6" s="134"/>
      <c r="N6" s="107" t="s">
        <v>33</v>
      </c>
      <c r="O6" s="107" t="s">
        <v>34</v>
      </c>
      <c r="P6" s="107" t="s">
        <v>35</v>
      </c>
      <c r="Q6" s="107" t="s">
        <v>36</v>
      </c>
      <c r="R6" s="90" t="s">
        <v>8</v>
      </c>
      <c r="S6" s="90" t="s">
        <v>113</v>
      </c>
      <c r="T6" s="132" t="s">
        <v>117</v>
      </c>
    </row>
    <row r="7" spans="1:20" ht="122.25" customHeight="1">
      <c r="A7" s="136"/>
      <c r="B7" s="120"/>
      <c r="C7" s="120"/>
      <c r="D7" s="113"/>
      <c r="E7" s="105"/>
      <c r="F7" s="107"/>
      <c r="G7" s="107"/>
      <c r="H7" s="107"/>
      <c r="I7" s="121"/>
      <c r="J7" s="42" t="s">
        <v>53</v>
      </c>
      <c r="K7" s="29" t="s">
        <v>40</v>
      </c>
      <c r="L7" s="29" t="s">
        <v>54</v>
      </c>
      <c r="M7" s="29" t="s">
        <v>130</v>
      </c>
      <c r="N7" s="107"/>
      <c r="O7" s="107"/>
      <c r="P7" s="107"/>
      <c r="Q7" s="107"/>
      <c r="R7" s="90"/>
      <c r="S7" s="90"/>
      <c r="T7" s="132"/>
    </row>
    <row r="8" spans="1:20" ht="27.75" customHeight="1">
      <c r="A8" s="83">
        <v>1</v>
      </c>
      <c r="B8" s="85" t="s">
        <v>121</v>
      </c>
      <c r="C8" s="95" t="s">
        <v>94</v>
      </c>
      <c r="D8" s="79">
        <v>33</v>
      </c>
      <c r="E8" s="91" t="s">
        <v>80</v>
      </c>
      <c r="F8" s="60" t="s">
        <v>95</v>
      </c>
      <c r="G8" s="61">
        <v>0.04652777777777778</v>
      </c>
      <c r="H8" s="61">
        <v>0.060474537037037035</v>
      </c>
      <c r="I8" s="61">
        <f aca="true" t="shared" si="0" ref="I8:I19">H8-G8-P8</f>
        <v>0.012326388888888885</v>
      </c>
      <c r="J8" s="58">
        <v>0</v>
      </c>
      <c r="K8" s="59">
        <v>0</v>
      </c>
      <c r="L8" s="59">
        <v>0</v>
      </c>
      <c r="M8" s="59">
        <v>0</v>
      </c>
      <c r="N8" s="58">
        <f aca="true" t="shared" si="1" ref="N8:N19">J8+K8+L8+M8</f>
        <v>0</v>
      </c>
      <c r="O8" s="61">
        <f aca="true" t="shared" si="2" ref="O8:O19">N8*"00:00:15"</f>
        <v>0</v>
      </c>
      <c r="P8" s="61">
        <v>0.0016203703703703703</v>
      </c>
      <c r="Q8" s="61">
        <f aca="true" t="shared" si="3" ref="Q8:Q19">I8+O8</f>
        <v>0.012326388888888885</v>
      </c>
      <c r="R8" s="81">
        <v>1</v>
      </c>
      <c r="S8" s="62">
        <f aca="true" t="shared" si="4" ref="S8:S19">Q8/$Q$8</f>
        <v>1</v>
      </c>
      <c r="T8" s="94"/>
    </row>
    <row r="9" spans="1:20" ht="27.75" customHeight="1">
      <c r="A9" s="84">
        <v>2</v>
      </c>
      <c r="B9" s="71" t="s">
        <v>16</v>
      </c>
      <c r="C9" s="96" t="s">
        <v>98</v>
      </c>
      <c r="D9" s="76">
        <v>20</v>
      </c>
      <c r="E9" s="92" t="s">
        <v>80</v>
      </c>
      <c r="F9" s="34" t="s">
        <v>99</v>
      </c>
      <c r="G9" s="33">
        <v>0.05902777777777778</v>
      </c>
      <c r="H9" s="33">
        <v>0.07903935185185186</v>
      </c>
      <c r="I9" s="33">
        <f t="shared" si="0"/>
        <v>0.020011574074074077</v>
      </c>
      <c r="J9" s="27">
        <v>0</v>
      </c>
      <c r="K9" s="31">
        <v>0</v>
      </c>
      <c r="L9" s="31">
        <v>0</v>
      </c>
      <c r="M9" s="31">
        <v>0</v>
      </c>
      <c r="N9" s="27">
        <f t="shared" si="1"/>
        <v>0</v>
      </c>
      <c r="O9" s="33">
        <f t="shared" si="2"/>
        <v>0</v>
      </c>
      <c r="P9" s="33"/>
      <c r="Q9" s="33">
        <f t="shared" si="3"/>
        <v>0.020011574074074077</v>
      </c>
      <c r="R9" s="66">
        <v>2</v>
      </c>
      <c r="S9" s="62">
        <f t="shared" si="4"/>
        <v>1.6234741784037567</v>
      </c>
      <c r="T9" s="94"/>
    </row>
    <row r="10" spans="1:20" ht="25.5" customHeight="1">
      <c r="A10" s="84">
        <v>3</v>
      </c>
      <c r="B10" s="71" t="s">
        <v>108</v>
      </c>
      <c r="C10" s="96" t="s">
        <v>79</v>
      </c>
      <c r="D10" s="76">
        <v>20</v>
      </c>
      <c r="E10" s="92" t="s">
        <v>80</v>
      </c>
      <c r="F10" s="34" t="s">
        <v>81</v>
      </c>
      <c r="G10" s="33">
        <v>0.05555555555555555</v>
      </c>
      <c r="H10" s="33">
        <v>0.07538194444444445</v>
      </c>
      <c r="I10" s="33">
        <f t="shared" si="0"/>
        <v>0.019826388888888893</v>
      </c>
      <c r="J10" s="27">
        <v>4</v>
      </c>
      <c r="K10" s="31">
        <v>0</v>
      </c>
      <c r="L10" s="31">
        <v>0</v>
      </c>
      <c r="M10" s="31">
        <v>0</v>
      </c>
      <c r="N10" s="27">
        <f t="shared" si="1"/>
        <v>4</v>
      </c>
      <c r="O10" s="33">
        <f t="shared" si="2"/>
        <v>0.0006944444444444445</v>
      </c>
      <c r="P10" s="33"/>
      <c r="Q10" s="33">
        <f t="shared" si="3"/>
        <v>0.02052083333333334</v>
      </c>
      <c r="R10" s="66">
        <v>3</v>
      </c>
      <c r="S10" s="62">
        <f t="shared" si="4"/>
        <v>1.664788732394367</v>
      </c>
      <c r="T10" s="94"/>
    </row>
    <row r="11" spans="1:20" ht="26.25" customHeight="1">
      <c r="A11" s="84">
        <v>4</v>
      </c>
      <c r="B11" s="71" t="s">
        <v>21</v>
      </c>
      <c r="C11" s="96" t="s">
        <v>88</v>
      </c>
      <c r="D11" s="76">
        <v>20</v>
      </c>
      <c r="E11" s="92" t="s">
        <v>80</v>
      </c>
      <c r="F11" s="34" t="s">
        <v>89</v>
      </c>
      <c r="G11" s="33">
        <v>0.07222222222222223</v>
      </c>
      <c r="H11" s="33">
        <v>0.09489583333333333</v>
      </c>
      <c r="I11" s="33">
        <f t="shared" si="0"/>
        <v>0.022673611111111103</v>
      </c>
      <c r="J11" s="27">
        <v>0</v>
      </c>
      <c r="K11" s="31">
        <v>0</v>
      </c>
      <c r="L11" s="31">
        <v>1</v>
      </c>
      <c r="M11" s="31">
        <v>0</v>
      </c>
      <c r="N11" s="27">
        <f t="shared" si="1"/>
        <v>1</v>
      </c>
      <c r="O11" s="33">
        <f t="shared" si="2"/>
        <v>0.00017361111111111112</v>
      </c>
      <c r="P11" s="33"/>
      <c r="Q11" s="33">
        <f t="shared" si="3"/>
        <v>0.022847222222222213</v>
      </c>
      <c r="R11" s="66">
        <v>4</v>
      </c>
      <c r="S11" s="62">
        <f t="shared" si="4"/>
        <v>1.8535211267605631</v>
      </c>
      <c r="T11" s="94"/>
    </row>
    <row r="12" spans="1:20" ht="27.75" customHeight="1">
      <c r="A12" s="84">
        <v>5</v>
      </c>
      <c r="B12" s="71" t="s">
        <v>122</v>
      </c>
      <c r="C12" s="96" t="s">
        <v>96</v>
      </c>
      <c r="D12" s="76">
        <v>6</v>
      </c>
      <c r="E12" s="92" t="s">
        <v>80</v>
      </c>
      <c r="F12" s="34" t="s">
        <v>97</v>
      </c>
      <c r="G12" s="33">
        <v>0.06319444444444444</v>
      </c>
      <c r="H12" s="33">
        <v>0.08585648148148149</v>
      </c>
      <c r="I12" s="33">
        <f t="shared" si="0"/>
        <v>0.02266203703703705</v>
      </c>
      <c r="J12" s="27">
        <v>9</v>
      </c>
      <c r="K12" s="31">
        <v>0</v>
      </c>
      <c r="L12" s="31">
        <v>3</v>
      </c>
      <c r="M12" s="31">
        <v>0</v>
      </c>
      <c r="N12" s="27">
        <f t="shared" si="1"/>
        <v>12</v>
      </c>
      <c r="O12" s="33">
        <f t="shared" si="2"/>
        <v>0.0020833333333333333</v>
      </c>
      <c r="P12" s="33"/>
      <c r="Q12" s="33">
        <f t="shared" si="3"/>
        <v>0.024745370370370383</v>
      </c>
      <c r="R12" s="66">
        <v>5</v>
      </c>
      <c r="S12" s="62">
        <f t="shared" si="4"/>
        <v>2.0075117370892035</v>
      </c>
      <c r="T12" s="94"/>
    </row>
    <row r="13" spans="1:20" ht="26.25" customHeight="1">
      <c r="A13" s="84">
        <v>6</v>
      </c>
      <c r="B13" s="71" t="s">
        <v>102</v>
      </c>
      <c r="C13" s="97" t="s">
        <v>103</v>
      </c>
      <c r="D13" s="80">
        <v>4</v>
      </c>
      <c r="E13" s="92" t="s">
        <v>80</v>
      </c>
      <c r="F13" s="34" t="s">
        <v>104</v>
      </c>
      <c r="G13" s="63">
        <v>0.1111111111111111</v>
      </c>
      <c r="H13" s="33">
        <v>0.14409722222222224</v>
      </c>
      <c r="I13" s="33">
        <f t="shared" si="0"/>
        <v>0.03298611111111113</v>
      </c>
      <c r="J13" s="27">
        <v>0</v>
      </c>
      <c r="K13" s="27">
        <v>0</v>
      </c>
      <c r="L13" s="27">
        <v>0</v>
      </c>
      <c r="M13" s="27">
        <v>0</v>
      </c>
      <c r="N13" s="27">
        <f t="shared" si="1"/>
        <v>0</v>
      </c>
      <c r="O13" s="33">
        <f t="shared" si="2"/>
        <v>0</v>
      </c>
      <c r="P13" s="19"/>
      <c r="Q13" s="33">
        <f t="shared" si="3"/>
        <v>0.03298611111111113</v>
      </c>
      <c r="R13" s="66">
        <v>6</v>
      </c>
      <c r="S13" s="62">
        <f t="shared" si="4"/>
        <v>2.6760563380281717</v>
      </c>
      <c r="T13" s="94"/>
    </row>
    <row r="14" spans="1:20" ht="27.75" customHeight="1">
      <c r="A14" s="84">
        <v>7</v>
      </c>
      <c r="B14" s="71" t="s">
        <v>131</v>
      </c>
      <c r="C14" s="96" t="s">
        <v>84</v>
      </c>
      <c r="D14" s="76">
        <v>4</v>
      </c>
      <c r="E14" s="92" t="s">
        <v>80</v>
      </c>
      <c r="F14" s="34" t="s">
        <v>85</v>
      </c>
      <c r="G14" s="33">
        <v>0.0763888888888889</v>
      </c>
      <c r="H14" s="33">
        <v>0.11395833333333333</v>
      </c>
      <c r="I14" s="33">
        <f t="shared" si="0"/>
        <v>0.03756944444444443</v>
      </c>
      <c r="J14" s="27">
        <v>0</v>
      </c>
      <c r="K14" s="31">
        <v>0</v>
      </c>
      <c r="L14" s="31">
        <v>11</v>
      </c>
      <c r="M14" s="31">
        <v>0</v>
      </c>
      <c r="N14" s="27">
        <f t="shared" si="1"/>
        <v>11</v>
      </c>
      <c r="O14" s="33">
        <f t="shared" si="2"/>
        <v>0.0019097222222222224</v>
      </c>
      <c r="P14" s="33"/>
      <c r="Q14" s="33">
        <f t="shared" si="3"/>
        <v>0.039479166666666655</v>
      </c>
      <c r="R14" s="66">
        <v>7</v>
      </c>
      <c r="S14" s="62">
        <f t="shared" si="4"/>
        <v>3.202816901408451</v>
      </c>
      <c r="T14" s="94"/>
    </row>
    <row r="15" spans="1:20" ht="26.25" customHeight="1">
      <c r="A15" s="84">
        <v>8</v>
      </c>
      <c r="B15" s="71" t="s">
        <v>108</v>
      </c>
      <c r="C15" s="96" t="s">
        <v>82</v>
      </c>
      <c r="D15" s="76">
        <v>11</v>
      </c>
      <c r="E15" s="92" t="s">
        <v>80</v>
      </c>
      <c r="F15" s="34" t="s">
        <v>83</v>
      </c>
      <c r="G15" s="33">
        <v>0.1013888888888889</v>
      </c>
      <c r="H15" s="33">
        <v>0.13577546296296297</v>
      </c>
      <c r="I15" s="33">
        <f t="shared" si="0"/>
        <v>0.03438657407407407</v>
      </c>
      <c r="J15" s="27">
        <v>10</v>
      </c>
      <c r="K15" s="31">
        <v>0</v>
      </c>
      <c r="L15" s="31">
        <v>23</v>
      </c>
      <c r="M15" s="31">
        <v>0</v>
      </c>
      <c r="N15" s="27">
        <f t="shared" si="1"/>
        <v>33</v>
      </c>
      <c r="O15" s="33">
        <f t="shared" si="2"/>
        <v>0.005729166666666667</v>
      </c>
      <c r="P15" s="33"/>
      <c r="Q15" s="33">
        <f t="shared" si="3"/>
        <v>0.04011574074074074</v>
      </c>
      <c r="R15" s="66">
        <v>8</v>
      </c>
      <c r="S15" s="62">
        <f t="shared" si="4"/>
        <v>3.2544600938967143</v>
      </c>
      <c r="T15" s="94"/>
    </row>
    <row r="16" spans="1:20" ht="27.75" customHeight="1">
      <c r="A16" s="84">
        <v>9</v>
      </c>
      <c r="B16" s="71" t="s">
        <v>132</v>
      </c>
      <c r="C16" s="96" t="s">
        <v>100</v>
      </c>
      <c r="D16" s="76">
        <v>4</v>
      </c>
      <c r="E16" s="92" t="s">
        <v>80</v>
      </c>
      <c r="F16" s="34" t="s">
        <v>101</v>
      </c>
      <c r="G16" s="33">
        <v>0.06597222222222222</v>
      </c>
      <c r="H16" s="33">
        <v>0.09834490740740741</v>
      </c>
      <c r="I16" s="33">
        <f t="shared" si="0"/>
        <v>0.032372685185185185</v>
      </c>
      <c r="J16" s="27">
        <v>0</v>
      </c>
      <c r="K16" s="31">
        <v>0</v>
      </c>
      <c r="L16" s="31">
        <v>130</v>
      </c>
      <c r="M16" s="31">
        <v>3</v>
      </c>
      <c r="N16" s="27">
        <f t="shared" si="1"/>
        <v>133</v>
      </c>
      <c r="O16" s="33">
        <f t="shared" si="2"/>
        <v>0.02309027777777778</v>
      </c>
      <c r="P16" s="33"/>
      <c r="Q16" s="33">
        <f t="shared" si="3"/>
        <v>0.055462962962962964</v>
      </c>
      <c r="R16" s="66">
        <v>9</v>
      </c>
      <c r="S16" s="62">
        <f t="shared" si="4"/>
        <v>4.499530516431927</v>
      </c>
      <c r="T16" s="94"/>
    </row>
    <row r="17" spans="1:20" ht="30" customHeight="1">
      <c r="A17" s="84">
        <v>10</v>
      </c>
      <c r="B17" s="71" t="s">
        <v>123</v>
      </c>
      <c r="C17" s="96" t="s">
        <v>90</v>
      </c>
      <c r="D17" s="76">
        <v>4</v>
      </c>
      <c r="E17" s="92" t="s">
        <v>80</v>
      </c>
      <c r="F17" s="34" t="s">
        <v>91</v>
      </c>
      <c r="G17" s="33">
        <v>0.03680555555555556</v>
      </c>
      <c r="H17" s="33">
        <v>0.0728125</v>
      </c>
      <c r="I17" s="33">
        <f t="shared" si="0"/>
        <v>0.036006944444444446</v>
      </c>
      <c r="J17" s="27">
        <v>3</v>
      </c>
      <c r="K17" s="31">
        <v>123</v>
      </c>
      <c r="L17" s="31">
        <v>13</v>
      </c>
      <c r="M17" s="31">
        <v>0</v>
      </c>
      <c r="N17" s="27">
        <f t="shared" si="1"/>
        <v>139</v>
      </c>
      <c r="O17" s="33">
        <f t="shared" si="2"/>
        <v>0.024131944444444445</v>
      </c>
      <c r="P17" s="33"/>
      <c r="Q17" s="33">
        <f t="shared" si="3"/>
        <v>0.060138888888888895</v>
      </c>
      <c r="R17" s="66">
        <v>10</v>
      </c>
      <c r="S17" s="62">
        <f t="shared" si="4"/>
        <v>4.878873239436622</v>
      </c>
      <c r="T17" s="94"/>
    </row>
    <row r="18" spans="1:20" ht="30.75" customHeight="1">
      <c r="A18" s="84">
        <v>11</v>
      </c>
      <c r="B18" s="71" t="s">
        <v>23</v>
      </c>
      <c r="C18" s="96" t="s">
        <v>86</v>
      </c>
      <c r="D18" s="76">
        <v>6</v>
      </c>
      <c r="E18" s="93" t="s">
        <v>80</v>
      </c>
      <c r="F18" s="34" t="s">
        <v>87</v>
      </c>
      <c r="G18" s="33">
        <v>0.02638888888888889</v>
      </c>
      <c r="H18" s="33">
        <v>0.07384259259259258</v>
      </c>
      <c r="I18" s="33">
        <f t="shared" si="0"/>
        <v>0.04745370370370369</v>
      </c>
      <c r="J18" s="27">
        <v>123</v>
      </c>
      <c r="K18" s="31">
        <v>123</v>
      </c>
      <c r="L18" s="31">
        <v>0</v>
      </c>
      <c r="M18" s="31">
        <v>0</v>
      </c>
      <c r="N18" s="27">
        <f t="shared" si="1"/>
        <v>246</v>
      </c>
      <c r="O18" s="33">
        <f t="shared" si="2"/>
        <v>0.042708333333333334</v>
      </c>
      <c r="P18" s="33"/>
      <c r="Q18" s="33">
        <f t="shared" si="3"/>
        <v>0.09016203703703703</v>
      </c>
      <c r="R18" s="66">
        <v>11</v>
      </c>
      <c r="S18" s="62">
        <f t="shared" si="4"/>
        <v>7.31455399061033</v>
      </c>
      <c r="T18" s="94"/>
    </row>
    <row r="19" spans="1:20" ht="33" customHeight="1">
      <c r="A19" s="84">
        <v>12</v>
      </c>
      <c r="B19" s="71" t="s">
        <v>123</v>
      </c>
      <c r="C19" s="96" t="s">
        <v>124</v>
      </c>
      <c r="D19" s="76">
        <v>2</v>
      </c>
      <c r="E19" s="92" t="s">
        <v>80</v>
      </c>
      <c r="F19" s="34" t="s">
        <v>93</v>
      </c>
      <c r="G19" s="33">
        <v>0.1013888888888889</v>
      </c>
      <c r="H19" s="33">
        <v>0.1528125</v>
      </c>
      <c r="I19" s="33">
        <f t="shared" si="0"/>
        <v>0.05142361111111109</v>
      </c>
      <c r="J19" s="27">
        <v>120</v>
      </c>
      <c r="K19" s="31">
        <v>3</v>
      </c>
      <c r="L19" s="31">
        <v>136</v>
      </c>
      <c r="M19" s="31">
        <v>0</v>
      </c>
      <c r="N19" s="27">
        <f t="shared" si="1"/>
        <v>259</v>
      </c>
      <c r="O19" s="33">
        <f t="shared" si="2"/>
        <v>0.04496527777777778</v>
      </c>
      <c r="P19" s="33"/>
      <c r="Q19" s="33">
        <f t="shared" si="3"/>
        <v>0.09638888888888886</v>
      </c>
      <c r="R19" s="82">
        <v>12</v>
      </c>
      <c r="S19" s="62">
        <f t="shared" si="4"/>
        <v>7.819718309859155</v>
      </c>
      <c r="T19" s="94"/>
    </row>
    <row r="20" spans="1:13" s="3" customFormat="1" ht="14.25" customHeight="1">
      <c r="A20" s="3" t="s">
        <v>106</v>
      </c>
      <c r="B20" s="15"/>
      <c r="D20" s="3" t="s">
        <v>107</v>
      </c>
      <c r="K20" s="15"/>
      <c r="L20" s="15"/>
      <c r="M20" s="15"/>
    </row>
    <row r="21" spans="1:10" s="3" customFormat="1" ht="12.75" customHeight="1">
      <c r="A21" s="16" t="s">
        <v>49</v>
      </c>
      <c r="D21" s="104" t="s">
        <v>27</v>
      </c>
      <c r="E21" s="104"/>
      <c r="F21" s="104"/>
      <c r="G21" s="104"/>
      <c r="H21" s="104"/>
      <c r="I21" s="104"/>
      <c r="J21" s="104"/>
    </row>
    <row r="22" spans="9:10" ht="15">
      <c r="I22" s="25"/>
      <c r="J22" s="25"/>
    </row>
  </sheetData>
  <mergeCells count="22">
    <mergeCell ref="D21:J21"/>
    <mergeCell ref="A1:T1"/>
    <mergeCell ref="A2:T2"/>
    <mergeCell ref="A3:T3"/>
    <mergeCell ref="A4:O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M6"/>
    <mergeCell ref="N6:N7"/>
    <mergeCell ref="O6:O7"/>
    <mergeCell ref="P6:P7"/>
    <mergeCell ref="T6:T7"/>
    <mergeCell ref="Q6:Q7"/>
    <mergeCell ref="R6:R7"/>
    <mergeCell ref="S6:S7"/>
  </mergeCells>
  <printOptions/>
  <pageMargins left="0.3" right="0.28" top="0.22" bottom="0.1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1"/>
  <sheetViews>
    <sheetView workbookViewId="0" topLeftCell="A4">
      <selection activeCell="H6" sqref="H6:H7"/>
    </sheetView>
  </sheetViews>
  <sheetFormatPr defaultColWidth="9.140625" defaultRowHeight="12.75"/>
  <cols>
    <col min="1" max="1" width="4.140625" style="1" customWidth="1"/>
    <col min="2" max="2" width="26.8515625" style="1" customWidth="1"/>
    <col min="3" max="3" width="23.28125" style="1" customWidth="1"/>
    <col min="4" max="4" width="2.57421875" style="1" customWidth="1"/>
    <col min="5" max="5" width="2.8515625" style="1" customWidth="1"/>
    <col min="6" max="6" width="3.8515625" style="1" customWidth="1"/>
    <col min="7" max="7" width="7.57421875" style="1" customWidth="1"/>
    <col min="8" max="8" width="7.00390625" style="1" customWidth="1"/>
    <col min="9" max="9" width="6.8515625" style="1" customWidth="1"/>
    <col min="10" max="10" width="4.28125" style="1" customWidth="1"/>
    <col min="11" max="11" width="4.140625" style="1" customWidth="1"/>
    <col min="12" max="12" width="5.28125" style="1" customWidth="1"/>
    <col min="13" max="13" width="5.57421875" style="1" customWidth="1"/>
    <col min="14" max="14" width="4.140625" style="1" customWidth="1"/>
    <col min="15" max="15" width="7.28125" style="1" customWidth="1"/>
    <col min="16" max="16" width="9.28125" style="1" hidden="1" customWidth="1"/>
    <col min="17" max="17" width="7.28125" style="1" customWidth="1"/>
    <col min="18" max="18" width="4.140625" style="1" customWidth="1"/>
    <col min="19" max="19" width="6.00390625" style="1" customWidth="1"/>
    <col min="20" max="16384" width="9.140625" style="1" customWidth="1"/>
  </cols>
  <sheetData>
    <row r="1" spans="1:20" s="3" customFormat="1" ht="13.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s="3" customFormat="1" ht="13.5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s="3" customFormat="1" ht="13.5" customHeight="1">
      <c r="A3" s="110" t="s">
        <v>112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19" s="3" customFormat="1" ht="13.5" customHeight="1">
      <c r="A4" s="88" t="s">
        <v>126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S4" s="2"/>
    </row>
    <row r="5" spans="1:19" s="7" customFormat="1" ht="15.75">
      <c r="A5" s="5" t="s">
        <v>128</v>
      </c>
      <c r="B5" s="5"/>
      <c r="C5" s="5"/>
      <c r="D5" s="5"/>
      <c r="E5" s="5"/>
      <c r="F5" s="5"/>
      <c r="G5" s="5"/>
      <c r="H5" s="5"/>
      <c r="J5" s="5"/>
      <c r="S5" s="6"/>
    </row>
    <row r="6" spans="1:19" ht="15.75" customHeight="1">
      <c r="A6" s="120" t="s">
        <v>5</v>
      </c>
      <c r="B6" s="120" t="s">
        <v>6</v>
      </c>
      <c r="C6" s="120" t="s">
        <v>50</v>
      </c>
      <c r="D6" s="113" t="s">
        <v>28</v>
      </c>
      <c r="E6" s="113" t="s">
        <v>51</v>
      </c>
      <c r="F6" s="107" t="s">
        <v>52</v>
      </c>
      <c r="G6" s="107" t="s">
        <v>29</v>
      </c>
      <c r="H6" s="107" t="s">
        <v>30</v>
      </c>
      <c r="I6" s="121" t="s">
        <v>31</v>
      </c>
      <c r="J6" s="133" t="s">
        <v>32</v>
      </c>
      <c r="K6" s="134"/>
      <c r="L6" s="134"/>
      <c r="M6" s="134"/>
      <c r="N6" s="107" t="s">
        <v>33</v>
      </c>
      <c r="O6" s="107" t="s">
        <v>34</v>
      </c>
      <c r="P6" s="107" t="s">
        <v>35</v>
      </c>
      <c r="Q6" s="107" t="s">
        <v>36</v>
      </c>
      <c r="R6" s="137" t="s">
        <v>8</v>
      </c>
      <c r="S6" s="107" t="s">
        <v>113</v>
      </c>
    </row>
    <row r="7" spans="1:20" ht="130.5" customHeight="1">
      <c r="A7" s="120"/>
      <c r="B7" s="120"/>
      <c r="C7" s="120"/>
      <c r="D7" s="113"/>
      <c r="E7" s="113"/>
      <c r="F7" s="107"/>
      <c r="G7" s="107"/>
      <c r="H7" s="107"/>
      <c r="I7" s="121"/>
      <c r="J7" s="28" t="s">
        <v>53</v>
      </c>
      <c r="K7" s="29" t="s">
        <v>40</v>
      </c>
      <c r="L7" s="29" t="s">
        <v>54</v>
      </c>
      <c r="M7" s="29" t="s">
        <v>130</v>
      </c>
      <c r="N7" s="107"/>
      <c r="O7" s="107"/>
      <c r="P7" s="107"/>
      <c r="Q7" s="107"/>
      <c r="R7" s="137"/>
      <c r="S7" s="107"/>
      <c r="T7" s="10"/>
    </row>
    <row r="8" spans="1:19" ht="27.75" customHeight="1">
      <c r="A8" s="27">
        <v>1</v>
      </c>
      <c r="B8" s="71" t="s">
        <v>121</v>
      </c>
      <c r="C8" s="96" t="s">
        <v>56</v>
      </c>
      <c r="D8" s="76">
        <v>40</v>
      </c>
      <c r="E8" s="80" t="s">
        <v>57</v>
      </c>
      <c r="F8" s="32" t="s">
        <v>58</v>
      </c>
      <c r="G8" s="68">
        <v>0</v>
      </c>
      <c r="H8" s="68">
        <v>0.01347222222222222</v>
      </c>
      <c r="I8" s="68">
        <f aca="true" t="shared" si="0" ref="I8:I17">H8-G8-P8</f>
        <v>0.01347222222222222</v>
      </c>
      <c r="J8" s="27">
        <v>0</v>
      </c>
      <c r="K8" s="31">
        <v>0</v>
      </c>
      <c r="L8" s="31">
        <v>1</v>
      </c>
      <c r="M8" s="31">
        <v>3</v>
      </c>
      <c r="N8" s="27">
        <f>(J8+K8+L8+M8)</f>
        <v>4</v>
      </c>
      <c r="O8" s="68">
        <f aca="true" t="shared" si="1" ref="O8:O17">N8*"00:00:15"</f>
        <v>0.0006944444444444445</v>
      </c>
      <c r="P8" s="68"/>
      <c r="Q8" s="68">
        <f aca="true" t="shared" si="2" ref="Q8:Q17">I8+O8</f>
        <v>0.014166666666666664</v>
      </c>
      <c r="R8" s="66">
        <v>1</v>
      </c>
      <c r="S8" s="20">
        <f>Q8/$Q$8</f>
        <v>1</v>
      </c>
    </row>
    <row r="9" spans="1:19" ht="27.75" customHeight="1">
      <c r="A9" s="27">
        <f>A8+1</f>
        <v>2</v>
      </c>
      <c r="B9" s="71" t="s">
        <v>122</v>
      </c>
      <c r="C9" s="96" t="s">
        <v>59</v>
      </c>
      <c r="D9" s="76">
        <v>20</v>
      </c>
      <c r="E9" s="80" t="s">
        <v>57</v>
      </c>
      <c r="F9" s="34" t="s">
        <v>60</v>
      </c>
      <c r="G9" s="68">
        <v>0.007638888888888889</v>
      </c>
      <c r="H9" s="68">
        <v>0.02494212962962963</v>
      </c>
      <c r="I9" s="68">
        <f t="shared" si="0"/>
        <v>0.01730324074074074</v>
      </c>
      <c r="J9" s="27">
        <v>2</v>
      </c>
      <c r="K9" s="31">
        <v>0</v>
      </c>
      <c r="L9" s="31">
        <v>0</v>
      </c>
      <c r="M9" s="31">
        <v>0</v>
      </c>
      <c r="N9" s="27">
        <f aca="true" t="shared" si="3" ref="N9:N17">J9+K9+L9+M9</f>
        <v>2</v>
      </c>
      <c r="O9" s="68">
        <f t="shared" si="1"/>
        <v>0.00034722222222222224</v>
      </c>
      <c r="P9" s="68"/>
      <c r="Q9" s="68">
        <f t="shared" si="2"/>
        <v>0.01765046296296296</v>
      </c>
      <c r="R9" s="66">
        <v>2</v>
      </c>
      <c r="S9" s="20">
        <f aca="true" t="shared" si="4" ref="S9:S17">Q9/$Q$8</f>
        <v>1.2459150326797386</v>
      </c>
    </row>
    <row r="10" spans="1:19" ht="27.75" customHeight="1">
      <c r="A10" s="27">
        <v>3</v>
      </c>
      <c r="B10" s="71" t="s">
        <v>16</v>
      </c>
      <c r="C10" s="96" t="s">
        <v>61</v>
      </c>
      <c r="D10" s="76">
        <v>13</v>
      </c>
      <c r="E10" s="80" t="s">
        <v>57</v>
      </c>
      <c r="F10" s="34" t="s">
        <v>62</v>
      </c>
      <c r="G10" s="68">
        <v>0.007638888888888889</v>
      </c>
      <c r="H10" s="68">
        <v>0.027395833333333338</v>
      </c>
      <c r="I10" s="68">
        <f t="shared" si="0"/>
        <v>0.01975694444444445</v>
      </c>
      <c r="J10" s="27">
        <v>1</v>
      </c>
      <c r="K10" s="31">
        <v>0</v>
      </c>
      <c r="L10" s="31">
        <v>1</v>
      </c>
      <c r="M10" s="31">
        <v>0</v>
      </c>
      <c r="N10" s="27">
        <f t="shared" si="3"/>
        <v>2</v>
      </c>
      <c r="O10" s="68">
        <f t="shared" si="1"/>
        <v>0.00034722222222222224</v>
      </c>
      <c r="P10" s="68"/>
      <c r="Q10" s="68">
        <f t="shared" si="2"/>
        <v>0.02010416666666667</v>
      </c>
      <c r="R10" s="66">
        <v>3</v>
      </c>
      <c r="S10" s="20">
        <f t="shared" si="4"/>
        <v>1.419117647058824</v>
      </c>
    </row>
    <row r="11" spans="1:19" ht="27.75" customHeight="1">
      <c r="A11" s="27">
        <v>4</v>
      </c>
      <c r="B11" s="71" t="s">
        <v>13</v>
      </c>
      <c r="C11" s="96" t="s">
        <v>63</v>
      </c>
      <c r="D11" s="76">
        <v>13</v>
      </c>
      <c r="E11" s="76" t="s">
        <v>57</v>
      </c>
      <c r="F11" s="34" t="s">
        <v>64</v>
      </c>
      <c r="G11" s="68">
        <v>0</v>
      </c>
      <c r="H11" s="68">
        <v>0.02372685185185185</v>
      </c>
      <c r="I11" s="68">
        <f t="shared" si="0"/>
        <v>0.02372685185185185</v>
      </c>
      <c r="J11" s="27">
        <v>3</v>
      </c>
      <c r="K11" s="31">
        <v>0</v>
      </c>
      <c r="L11" s="31">
        <v>3</v>
      </c>
      <c r="M11" s="31">
        <v>0</v>
      </c>
      <c r="N11" s="27">
        <f t="shared" si="3"/>
        <v>6</v>
      </c>
      <c r="O11" s="68">
        <f t="shared" si="1"/>
        <v>0.0010416666666666667</v>
      </c>
      <c r="P11" s="68"/>
      <c r="Q11" s="68">
        <f t="shared" si="2"/>
        <v>0.024768518518518516</v>
      </c>
      <c r="R11" s="66">
        <v>4</v>
      </c>
      <c r="S11" s="20">
        <f t="shared" si="4"/>
        <v>1.7483660130718957</v>
      </c>
    </row>
    <row r="12" spans="1:23" ht="27.75" customHeight="1">
      <c r="A12" s="27">
        <v>5</v>
      </c>
      <c r="B12" s="71" t="s">
        <v>24</v>
      </c>
      <c r="C12" s="96" t="s">
        <v>65</v>
      </c>
      <c r="D12" s="76">
        <v>13</v>
      </c>
      <c r="E12" s="80" t="s">
        <v>57</v>
      </c>
      <c r="F12" s="34" t="s">
        <v>66</v>
      </c>
      <c r="G12" s="68">
        <v>0.041666666666666664</v>
      </c>
      <c r="H12" s="68">
        <v>0.06653935185185185</v>
      </c>
      <c r="I12" s="68">
        <f t="shared" si="0"/>
        <v>0.024872685185185185</v>
      </c>
      <c r="J12" s="27">
        <v>4</v>
      </c>
      <c r="K12" s="31">
        <v>0</v>
      </c>
      <c r="L12" s="31">
        <v>0</v>
      </c>
      <c r="M12" s="31">
        <v>0</v>
      </c>
      <c r="N12" s="27">
        <f t="shared" si="3"/>
        <v>4</v>
      </c>
      <c r="O12" s="68">
        <f t="shared" si="1"/>
        <v>0.0006944444444444445</v>
      </c>
      <c r="P12" s="68"/>
      <c r="Q12" s="68">
        <f t="shared" si="2"/>
        <v>0.02556712962962963</v>
      </c>
      <c r="R12" s="66">
        <v>5</v>
      </c>
      <c r="S12" s="20">
        <f t="shared" si="4"/>
        <v>1.8047385620915037</v>
      </c>
      <c r="V12" s="22"/>
      <c r="W12" s="23"/>
    </row>
    <row r="13" spans="1:23" ht="27.75" customHeight="1">
      <c r="A13" s="27">
        <v>6</v>
      </c>
      <c r="B13" s="71" t="s">
        <v>21</v>
      </c>
      <c r="C13" s="96" t="s">
        <v>67</v>
      </c>
      <c r="D13" s="76">
        <v>6</v>
      </c>
      <c r="E13" s="80" t="s">
        <v>57</v>
      </c>
      <c r="F13" s="34" t="s">
        <v>68</v>
      </c>
      <c r="G13" s="68">
        <v>0.015277777777777777</v>
      </c>
      <c r="H13" s="68">
        <v>0.04290509259259259</v>
      </c>
      <c r="I13" s="68">
        <f t="shared" si="0"/>
        <v>0.027627314814814813</v>
      </c>
      <c r="J13" s="27">
        <v>0</v>
      </c>
      <c r="K13" s="31">
        <v>3</v>
      </c>
      <c r="L13" s="31">
        <v>0</v>
      </c>
      <c r="M13" s="31">
        <v>0</v>
      </c>
      <c r="N13" s="27">
        <f t="shared" si="3"/>
        <v>3</v>
      </c>
      <c r="O13" s="68">
        <f t="shared" si="1"/>
        <v>0.0005208333333333333</v>
      </c>
      <c r="P13" s="68"/>
      <c r="Q13" s="68">
        <f t="shared" si="2"/>
        <v>0.028148148148148148</v>
      </c>
      <c r="R13" s="66">
        <v>6</v>
      </c>
      <c r="S13" s="20">
        <f t="shared" si="4"/>
        <v>1.9869281045751637</v>
      </c>
      <c r="V13" s="22"/>
      <c r="W13" s="23"/>
    </row>
    <row r="14" spans="1:19" ht="27.75" customHeight="1">
      <c r="A14" s="27">
        <v>7</v>
      </c>
      <c r="B14" s="71" t="s">
        <v>123</v>
      </c>
      <c r="C14" s="96" t="s">
        <v>69</v>
      </c>
      <c r="D14" s="76">
        <v>6</v>
      </c>
      <c r="E14" s="80" t="s">
        <v>57</v>
      </c>
      <c r="F14" s="34" t="s">
        <v>70</v>
      </c>
      <c r="G14" s="68">
        <v>0.08888888888888889</v>
      </c>
      <c r="H14" s="68">
        <v>0.12060185185185185</v>
      </c>
      <c r="I14" s="68">
        <f t="shared" si="0"/>
        <v>0.03171296296296296</v>
      </c>
      <c r="J14" s="27">
        <v>0</v>
      </c>
      <c r="K14" s="31">
        <v>0</v>
      </c>
      <c r="L14" s="31">
        <v>10</v>
      </c>
      <c r="M14" s="31">
        <v>0</v>
      </c>
      <c r="N14" s="27">
        <f t="shared" si="3"/>
        <v>10</v>
      </c>
      <c r="O14" s="68">
        <f t="shared" si="1"/>
        <v>0.0017361111111111112</v>
      </c>
      <c r="P14" s="68"/>
      <c r="Q14" s="68">
        <f t="shared" si="2"/>
        <v>0.03344907407407407</v>
      </c>
      <c r="R14" s="66">
        <v>7</v>
      </c>
      <c r="S14" s="20">
        <f t="shared" si="4"/>
        <v>2.361111111111111</v>
      </c>
    </row>
    <row r="15" spans="1:19" ht="27.75" customHeight="1">
      <c r="A15" s="27">
        <v>8</v>
      </c>
      <c r="B15" s="71" t="s">
        <v>20</v>
      </c>
      <c r="C15" s="96" t="s">
        <v>71</v>
      </c>
      <c r="D15" s="76">
        <v>4</v>
      </c>
      <c r="E15" s="76" t="s">
        <v>57</v>
      </c>
      <c r="F15" s="34" t="s">
        <v>72</v>
      </c>
      <c r="G15" s="68">
        <v>0.015277777777777777</v>
      </c>
      <c r="H15" s="68">
        <v>0.048263888888888884</v>
      </c>
      <c r="I15" s="68">
        <f t="shared" si="0"/>
        <v>0.032986111111111105</v>
      </c>
      <c r="J15" s="27">
        <v>3</v>
      </c>
      <c r="K15" s="31">
        <v>6</v>
      </c>
      <c r="L15" s="31">
        <v>0</v>
      </c>
      <c r="M15" s="31">
        <v>0</v>
      </c>
      <c r="N15" s="27">
        <f t="shared" si="3"/>
        <v>9</v>
      </c>
      <c r="O15" s="68">
        <f t="shared" si="1"/>
        <v>0.0015625</v>
      </c>
      <c r="P15" s="68"/>
      <c r="Q15" s="68">
        <f t="shared" si="2"/>
        <v>0.034548611111111106</v>
      </c>
      <c r="R15" s="66">
        <v>8</v>
      </c>
      <c r="S15" s="20">
        <f t="shared" si="4"/>
        <v>2.4387254901960786</v>
      </c>
    </row>
    <row r="16" spans="1:19" ht="27.75" customHeight="1">
      <c r="A16" s="27">
        <v>9</v>
      </c>
      <c r="B16" s="71" t="s">
        <v>133</v>
      </c>
      <c r="C16" s="96" t="s">
        <v>73</v>
      </c>
      <c r="D16" s="76">
        <v>6</v>
      </c>
      <c r="E16" s="80" t="s">
        <v>57</v>
      </c>
      <c r="F16" s="34" t="s">
        <v>74</v>
      </c>
      <c r="G16" s="68">
        <v>0.02638888888888889</v>
      </c>
      <c r="H16" s="68">
        <v>0.05966435185185185</v>
      </c>
      <c r="I16" s="68">
        <f t="shared" si="0"/>
        <v>0.033275462962962965</v>
      </c>
      <c r="J16" s="27">
        <v>3</v>
      </c>
      <c r="K16" s="31">
        <v>0</v>
      </c>
      <c r="L16" s="31">
        <v>20</v>
      </c>
      <c r="M16" s="31">
        <v>0</v>
      </c>
      <c r="N16" s="27">
        <f t="shared" si="3"/>
        <v>23</v>
      </c>
      <c r="O16" s="68">
        <f t="shared" si="1"/>
        <v>0.003993055555555556</v>
      </c>
      <c r="P16" s="68"/>
      <c r="Q16" s="68">
        <f t="shared" si="2"/>
        <v>0.03726851851851852</v>
      </c>
      <c r="R16" s="66">
        <v>9</v>
      </c>
      <c r="S16" s="20">
        <f t="shared" si="4"/>
        <v>2.6307189542483664</v>
      </c>
    </row>
    <row r="17" spans="1:19" ht="27.75" customHeight="1" thickBot="1">
      <c r="A17" s="35">
        <v>10</v>
      </c>
      <c r="B17" s="99" t="s">
        <v>23</v>
      </c>
      <c r="C17" s="98" t="s">
        <v>75</v>
      </c>
      <c r="D17" s="75">
        <v>4</v>
      </c>
      <c r="E17" s="101" t="s">
        <v>57</v>
      </c>
      <c r="F17" s="38" t="s">
        <v>76</v>
      </c>
      <c r="G17" s="102">
        <v>0.08333333333333333</v>
      </c>
      <c r="H17" s="102">
        <v>0.1321875</v>
      </c>
      <c r="I17" s="102">
        <f t="shared" si="0"/>
        <v>0.048854166666666685</v>
      </c>
      <c r="J17" s="35">
        <v>121</v>
      </c>
      <c r="K17" s="37">
        <v>6</v>
      </c>
      <c r="L17" s="37">
        <v>0</v>
      </c>
      <c r="M17" s="37">
        <v>0</v>
      </c>
      <c r="N17" s="35">
        <f t="shared" si="3"/>
        <v>127</v>
      </c>
      <c r="O17" s="102">
        <f t="shared" si="1"/>
        <v>0.022048611111111113</v>
      </c>
      <c r="P17" s="102"/>
      <c r="Q17" s="102">
        <f t="shared" si="2"/>
        <v>0.0709027777777778</v>
      </c>
      <c r="R17" s="100">
        <v>10</v>
      </c>
      <c r="S17" s="40">
        <f t="shared" si="4"/>
        <v>5.004901960784316</v>
      </c>
    </row>
    <row r="18" spans="1:18" ht="15.75" customHeight="1">
      <c r="A18" s="3"/>
      <c r="B18" s="15"/>
      <c r="M18" s="15"/>
      <c r="N18" s="3"/>
      <c r="O18" s="3"/>
      <c r="P18" s="3"/>
      <c r="Q18" s="3"/>
      <c r="R18" s="3"/>
    </row>
    <row r="19" spans="1:13" s="3" customFormat="1" ht="14.25" customHeight="1">
      <c r="A19" s="3" t="s">
        <v>106</v>
      </c>
      <c r="B19" s="15"/>
      <c r="D19" s="3" t="s">
        <v>107</v>
      </c>
      <c r="K19" s="15"/>
      <c r="L19" s="15"/>
      <c r="M19" s="15"/>
    </row>
    <row r="20" spans="1:10" s="3" customFormat="1" ht="12.75" customHeight="1">
      <c r="A20" s="16" t="s">
        <v>49</v>
      </c>
      <c r="D20" s="104" t="s">
        <v>27</v>
      </c>
      <c r="E20" s="104"/>
      <c r="F20" s="104"/>
      <c r="G20" s="104"/>
      <c r="H20" s="104"/>
      <c r="I20" s="104"/>
      <c r="J20" s="104"/>
    </row>
    <row r="21" spans="9:10" ht="15">
      <c r="I21" s="25"/>
      <c r="J21" s="25"/>
    </row>
  </sheetData>
  <mergeCells count="21">
    <mergeCell ref="D20:J20"/>
    <mergeCell ref="A1:T1"/>
    <mergeCell ref="A2:T2"/>
    <mergeCell ref="A3:T3"/>
    <mergeCell ref="A4:O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Q6:Q7"/>
    <mergeCell ref="R6:R7"/>
    <mergeCell ref="S6:S7"/>
    <mergeCell ref="J6:M6"/>
    <mergeCell ref="N6:N7"/>
    <mergeCell ref="O6:O7"/>
    <mergeCell ref="P6:P7"/>
  </mergeCells>
  <printOptions/>
  <pageMargins left="0.27" right="0.28" top="0.21" bottom="0.2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2012-02-13T16:34:32Z</cp:lastPrinted>
  <dcterms:created xsi:type="dcterms:W3CDTF">1996-10-08T23:32:33Z</dcterms:created>
  <dcterms:modified xsi:type="dcterms:W3CDTF">2012-02-14T03:58:50Z</dcterms:modified>
  <cp:category/>
  <cp:version/>
  <cp:contentType/>
  <cp:contentStatus/>
</cp:coreProperties>
</file>